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195" windowHeight="8700" activeTab="0"/>
  </bookViews>
  <sheets>
    <sheet name="R 1" sheetId="1" r:id="rId1"/>
    <sheet name="R 2" sheetId="2" r:id="rId2"/>
    <sheet name="R 3" sheetId="3" r:id="rId3"/>
    <sheet name="R 4" sheetId="4" r:id="rId4"/>
    <sheet name="R 5" sheetId="5" r:id="rId5"/>
    <sheet name="R 6" sheetId="6" r:id="rId6"/>
    <sheet name="R 7" sheetId="7" r:id="rId7"/>
    <sheet name="F" sheetId="8" r:id="rId8"/>
    <sheet name="individuele uitslag" sheetId="9" r:id="rId9"/>
    <sheet name="elo" sheetId="10" r:id="rId10"/>
    <sheet name="gegevens" sheetId="11" r:id="rId11"/>
  </sheets>
  <definedNames>
    <definedName name="_xlfn.BAHTTEXT" hidden="1">#NAME?</definedName>
    <definedName name="EXTRACT" localSheetId="9">'elo'!$G$23:$G$31</definedName>
    <definedName name="EXTRACT" localSheetId="10">'gegevens'!$Q$59:$Q$65</definedName>
  </definedNames>
  <calcPr fullCalcOnLoad="1"/>
</workbook>
</file>

<file path=xl/sharedStrings.xml><?xml version="1.0" encoding="utf-8"?>
<sst xmlns="http://schemas.openxmlformats.org/spreadsheetml/2006/main" count="2961" uniqueCount="1951">
  <si>
    <t>MEULEMAN ERIK</t>
  </si>
  <si>
    <t>VANMELLE SANDER</t>
  </si>
  <si>
    <t>DE BACKER PATRICK</t>
  </si>
  <si>
    <t>WILLOCKX RITSAART</t>
  </si>
  <si>
    <t>VANMELLE JANNES</t>
  </si>
  <si>
    <t>VANNESTE GILLES</t>
  </si>
  <si>
    <t>VAN CAUWENBERGE PIETER</t>
  </si>
  <si>
    <t>D'HAENE PETER</t>
  </si>
  <si>
    <t>HENDRICKX DIETER</t>
  </si>
  <si>
    <t>DE MOYER TIJL</t>
  </si>
  <si>
    <t>VAN HOVE MICHAEL</t>
  </si>
  <si>
    <t>VERBEKE FLORENT</t>
  </si>
  <si>
    <t>VAN DER STICHEL KRISTOFF</t>
  </si>
  <si>
    <t>VAN GEERTRUYEN TIM</t>
  </si>
  <si>
    <t>DE MEYER ANDRE</t>
  </si>
  <si>
    <t>HUYBRECHTS LUC</t>
  </si>
  <si>
    <t>VERCAUTEREN THOMAS</t>
  </si>
  <si>
    <t>VAN MULDER RONNY</t>
  </si>
  <si>
    <t>VERCAUTEREN TOON</t>
  </si>
  <si>
    <t>DOSSCHE PIET</t>
  </si>
  <si>
    <t>VERMEULEN ALFONS</t>
  </si>
  <si>
    <t>VERSTRAETEN JAN</t>
  </si>
  <si>
    <t>ROELS SOFIE</t>
  </si>
  <si>
    <t>GOEMAN STEFAN</t>
  </si>
  <si>
    <t>VERBEKE WILLY</t>
  </si>
  <si>
    <t>VERDONCK RUBEN</t>
  </si>
  <si>
    <t>Finale</t>
  </si>
  <si>
    <t>WEYNS MARC</t>
  </si>
  <si>
    <t>VANDEPUTTE JOOST</t>
  </si>
  <si>
    <t>RUYFFELAERE PETER</t>
  </si>
  <si>
    <t>VERHAEGHE FELIX</t>
  </si>
  <si>
    <t>VERHELST JORIS</t>
  </si>
  <si>
    <t>VAN GEERT DORIENA</t>
  </si>
  <si>
    <t>VERHOEVEN MATTIAS</t>
  </si>
  <si>
    <t>BAETEN YVES</t>
  </si>
  <si>
    <t>DREBUSCH SABINE</t>
  </si>
  <si>
    <t>LABROSSE PATRICK</t>
  </si>
  <si>
    <t>VERMASSEN JEROEN</t>
  </si>
  <si>
    <t>BECKERS THOMAS</t>
  </si>
  <si>
    <t>MAENHOUT WILLY</t>
  </si>
  <si>
    <t>BERGEZ LAURENCE</t>
  </si>
  <si>
    <t>DE SMET FRANS</t>
  </si>
  <si>
    <t>VERMOENS BEN</t>
  </si>
  <si>
    <t>TOMBEUR GREGORY</t>
  </si>
  <si>
    <t>ROMBAUT FRANK</t>
  </si>
  <si>
    <t>VERSCHRAEGEN THOMAS</t>
  </si>
  <si>
    <t>BORGHART ELS</t>
  </si>
  <si>
    <t>ELSEN TIJS</t>
  </si>
  <si>
    <t>CAUDRON JAN</t>
  </si>
  <si>
    <t>GORTZ JAN</t>
  </si>
  <si>
    <t>DE PAUW ERIC</t>
  </si>
  <si>
    <t>WILLAERT JACQUES</t>
  </si>
  <si>
    <t>GOETHALS KRISTOF</t>
  </si>
  <si>
    <t>SIX STEFAAN</t>
  </si>
  <si>
    <t>BROEKAERT WIM</t>
  </si>
  <si>
    <t>VERSTUYFT KENNETH</t>
  </si>
  <si>
    <t>VAN EECKHOUT HANS</t>
  </si>
  <si>
    <t>ADANG LUCIEN</t>
  </si>
  <si>
    <t>VERLEYE DANIEL</t>
  </si>
  <si>
    <t>MOTTART FLORIAN</t>
  </si>
  <si>
    <t>CASTERS MATT</t>
  </si>
  <si>
    <t>DOOMS MATTHIEU</t>
  </si>
  <si>
    <t>BLEYAERT TOM</t>
  </si>
  <si>
    <t>WESTELINCK GENEVIEVE</t>
  </si>
  <si>
    <t>BOTHA HENDRIK</t>
  </si>
  <si>
    <t>VAN POUCKE PIET</t>
  </si>
  <si>
    <t>VAN DEN BERGHE JAN</t>
  </si>
  <si>
    <t>WILLEKENS SANDER</t>
  </si>
  <si>
    <t>VAN DE CASTEELE FREDERIK</t>
  </si>
  <si>
    <t>VERCRUYSSE RIA</t>
  </si>
  <si>
    <t>WILLEKENS TIJS</t>
  </si>
  <si>
    <t>VAN GEERT FABIAN</t>
  </si>
  <si>
    <t>DE SMAELE KAREL</t>
  </si>
  <si>
    <t>MOERKENS MARC</t>
  </si>
  <si>
    <t>VANDECASTEELE CHRISTOPHE</t>
  </si>
  <si>
    <t>HEYMANS SYLVIA</t>
  </si>
  <si>
    <t>GRYSOLLE ALEXANDER</t>
  </si>
  <si>
    <t>COPPENS BART</t>
  </si>
  <si>
    <t>DE BLEEKER CARL</t>
  </si>
  <si>
    <t>ROELAND GLENN</t>
  </si>
  <si>
    <t>INGHELBRECHT VERONIQUE</t>
  </si>
  <si>
    <t>CAMERLINCK BERT</t>
  </si>
  <si>
    <t>DEPREITERE ROGIER</t>
  </si>
  <si>
    <t>DE CLERCQ ANDY</t>
  </si>
  <si>
    <t>GOMMERS OLGA</t>
  </si>
  <si>
    <t>DE CORTE RONNY</t>
  </si>
  <si>
    <t>KEERSTOCK EDDY</t>
  </si>
  <si>
    <t>VAN DEN EEDE GERRIT</t>
  </si>
  <si>
    <t>VAN HOEY ALEX</t>
  </si>
  <si>
    <t>DE TROYER SAM</t>
  </si>
  <si>
    <t>VAN BRANDE ERIC</t>
  </si>
  <si>
    <t>SCHOUPPE HERMAN</t>
  </si>
  <si>
    <t>ALLEMEERSCH JOHN</t>
  </si>
  <si>
    <t>ROELS ROBERT</t>
  </si>
  <si>
    <t>DE BOUVER MARTIJN</t>
  </si>
  <si>
    <t>KIEKENS WILLIAM</t>
  </si>
  <si>
    <t>THIELEMANS TOMAS</t>
  </si>
  <si>
    <t>VAN DE WOESTYNE ULRICH</t>
  </si>
  <si>
    <t>VAN THEEMSCHE ETIENNE</t>
  </si>
  <si>
    <t>MAS NILS</t>
  </si>
  <si>
    <t>DUFFELEER FEMKE</t>
  </si>
  <si>
    <t>ROTTHIER MARC</t>
  </si>
  <si>
    <t>VAN SCHOORS EMILY</t>
  </si>
  <si>
    <t>SAMSON BERT</t>
  </si>
  <si>
    <t>BRABANT JOHN</t>
  </si>
  <si>
    <t>BATSELIER JONATHAN</t>
  </si>
  <si>
    <t>SOENS STEVEN</t>
  </si>
  <si>
    <t>AERTS PIETER</t>
  </si>
  <si>
    <t>DE BACKER MICHIEL</t>
  </si>
  <si>
    <t>VERNIERS FILIP</t>
  </si>
  <si>
    <t>DOOMS YANN</t>
  </si>
  <si>
    <t>VAN ASSCHE TIJL</t>
  </si>
  <si>
    <t>VEREEKEN FRANKY</t>
  </si>
  <si>
    <t>VERNIERS ETIENNE</t>
  </si>
  <si>
    <t>VERHOEVEN ANTHONY</t>
  </si>
  <si>
    <t>D'HOLLANDER ANTOINE</t>
  </si>
  <si>
    <t>CLAEYS MAARTEN</t>
  </si>
  <si>
    <t>DE LOMBAERT LAURENS</t>
  </si>
  <si>
    <t>PIETERS EMILIE</t>
  </si>
  <si>
    <t>VAN NUFFEL NATHALIE</t>
  </si>
  <si>
    <t>VAN DER BORGHT KWINTEN</t>
  </si>
  <si>
    <t>CAMERLINCK JAN</t>
  </si>
  <si>
    <t>HEYRMAN MAARTEN</t>
  </si>
  <si>
    <t>PONNET GEERARD</t>
  </si>
  <si>
    <t>VANDEN BOSSCHE GUIDO</t>
  </si>
  <si>
    <t>COMHAIRE CEDRIC</t>
  </si>
  <si>
    <t>VERHERTBRUGGE STIJN</t>
  </si>
  <si>
    <t>FOUBERT RUBEN</t>
  </si>
  <si>
    <t>OOSTERLINCK FREDDY</t>
  </si>
  <si>
    <t>SANDERS ARTHUR</t>
  </si>
  <si>
    <t>NIJS SANDER</t>
  </si>
  <si>
    <t>BOULANGER JOREN</t>
  </si>
  <si>
    <t>SCHELLINCK JORN</t>
  </si>
  <si>
    <t>SNOECK WILIAM</t>
  </si>
  <si>
    <t>CAROES SENNE</t>
  </si>
  <si>
    <t>KEPPENS ROBBE</t>
  </si>
  <si>
    <t>LAGAERT LISA</t>
  </si>
  <si>
    <t>FASSART WILLY</t>
  </si>
  <si>
    <t>ACKE JEAN-PIERRE</t>
  </si>
  <si>
    <t>JAMAL EDDINE ILIAS</t>
  </si>
  <si>
    <t>DHAENENS ROGER</t>
  </si>
  <si>
    <t>JACOBS LEANDER</t>
  </si>
  <si>
    <t>GOEMINNE NICO</t>
  </si>
  <si>
    <t>VAN MALDEGEM CHRISTOPHE</t>
  </si>
  <si>
    <t>JACOBS CARL</t>
  </si>
  <si>
    <t>COOREMAN BRAM</t>
  </si>
  <si>
    <t>finale</t>
  </si>
  <si>
    <t>STANDAERT MICHEL</t>
  </si>
  <si>
    <t>VANDE WINKEL KAREL</t>
  </si>
  <si>
    <t>VERLEE ZENO</t>
  </si>
  <si>
    <t>BOLLAERT DANNY</t>
  </si>
  <si>
    <t>SCHELSTRAETE BJORN</t>
  </si>
  <si>
    <t>DE MEYER ALEXANDER</t>
  </si>
  <si>
    <t>VAN HOECKE TOM</t>
  </si>
  <si>
    <t>VAN DEN BERGHE WANNES</t>
  </si>
  <si>
    <t>DEKONINCK LUC</t>
  </si>
  <si>
    <t>VAN HECKE GERDA</t>
  </si>
  <si>
    <t>VAN DER DONCK DIRK</t>
  </si>
  <si>
    <t>ONGENAERT REBECCA</t>
  </si>
  <si>
    <t>MOERMAN TOM</t>
  </si>
  <si>
    <t>FAICT BART</t>
  </si>
  <si>
    <t>DE JONGHE NICHOLAI</t>
  </si>
  <si>
    <t>LIBBRECHT JAN</t>
  </si>
  <si>
    <t>SOMERS YORAM</t>
  </si>
  <si>
    <t>CAUTAERTS STEPHAN</t>
  </si>
  <si>
    <t>VAN HEGHE ISABELLE</t>
  </si>
  <si>
    <t>COUCK WILLY</t>
  </si>
  <si>
    <t>BEERT AIME</t>
  </si>
  <si>
    <t>PENNEWAERT THOMAS</t>
  </si>
  <si>
    <t>DE BRABANTER ANDY</t>
  </si>
  <si>
    <t>GOETHALS PHILIPE</t>
  </si>
  <si>
    <t>MULS JENTE</t>
  </si>
  <si>
    <t>EVENS JORIS</t>
  </si>
  <si>
    <t>DE NAUW LUC</t>
  </si>
  <si>
    <t>LENSSENS ANTON</t>
  </si>
  <si>
    <t>KELLENS LUDO</t>
  </si>
  <si>
    <t>VAN 'T VELD JOKE</t>
  </si>
  <si>
    <t>VAN WONTERGHEM BERNARD</t>
  </si>
  <si>
    <t>VAN STEERTHEM SANDER</t>
  </si>
  <si>
    <t>HOUBRACKEN BRAM</t>
  </si>
  <si>
    <t>D' HOKER TUUR</t>
  </si>
  <si>
    <t>VAN CAUWENBERGE MARCEL</t>
  </si>
  <si>
    <t>DE VRIENDT LEE</t>
  </si>
  <si>
    <t>DOTSELAERE ELLEN</t>
  </si>
  <si>
    <t>BOURGEOIS BENJAMIN</t>
  </si>
  <si>
    <t>TEMMERMAN WILLIAM</t>
  </si>
  <si>
    <t>BOURGEOIS JOHANNES</t>
  </si>
  <si>
    <t>VAN SCHANDEVIJL GUIDO</t>
  </si>
  <si>
    <t>CHYS PIETER</t>
  </si>
  <si>
    <t>WILLAERT NILS</t>
  </si>
  <si>
    <t>BUYSSE PIETER</t>
  </si>
  <si>
    <t>BUYSSE JAKOB</t>
  </si>
  <si>
    <t>ONGENAE STEVEN</t>
  </si>
  <si>
    <t>ROELANDT GUST</t>
  </si>
  <si>
    <t>ROELANDT FONS</t>
  </si>
  <si>
    <t>VAN WAMBEKE PIETER</t>
  </si>
  <si>
    <t>DE MOYER GRIET</t>
  </si>
  <si>
    <t>COPPENS BERNHARD</t>
  </si>
  <si>
    <t>DE WINTER LANCE</t>
  </si>
  <si>
    <t>COUCKE CHARLES</t>
  </si>
  <si>
    <t>TUYPENS LIESELOT</t>
  </si>
  <si>
    <t>BEURMS SIMON</t>
  </si>
  <si>
    <t>DEBRUYNE ARNE</t>
  </si>
  <si>
    <t>STAELENS KENNEY</t>
  </si>
  <si>
    <t>VERBEKE ROBIN</t>
  </si>
  <si>
    <t>GODITIABOIS JORIS</t>
  </si>
  <si>
    <t>ARNO SAM</t>
  </si>
  <si>
    <t>LEMOGIE SHARON</t>
  </si>
  <si>
    <t>LEERMAN GAETAN</t>
  </si>
  <si>
    <t>FLEURY EMILIE</t>
  </si>
  <si>
    <t>BUYS ELINE</t>
  </si>
  <si>
    <t>MARGODT NELLO</t>
  </si>
  <si>
    <t>MORTIER KRIS</t>
  </si>
  <si>
    <t>DE KORTE LUC</t>
  </si>
  <si>
    <t>ROGGE SIMON</t>
  </si>
  <si>
    <t>WILM CEDRIC</t>
  </si>
  <si>
    <t>NUYTTENS JONAS</t>
  </si>
  <si>
    <t>SELFSLAGH LUCAS</t>
  </si>
  <si>
    <t>VAN GEYT AMATO</t>
  </si>
  <si>
    <t>MONSAERT SVEN</t>
  </si>
  <si>
    <t>RAES ANDRIES</t>
  </si>
  <si>
    <t>MONSAERT JENS</t>
  </si>
  <si>
    <t>DEJONGHE ETIENNE</t>
  </si>
  <si>
    <t>RAES MAXIME</t>
  </si>
  <si>
    <t>CANTAMESSI ADRIEL</t>
  </si>
  <si>
    <t>DE CLERCQ GEERT</t>
  </si>
  <si>
    <t>DELOOF KOEN</t>
  </si>
  <si>
    <t>PEREZ CRISTOBAL</t>
  </si>
  <si>
    <t>DE ZUTTER FREDERIK</t>
  </si>
  <si>
    <t>BRUYLAND SIMEON</t>
  </si>
  <si>
    <t>VYVERMAN SECOYA</t>
  </si>
  <si>
    <t>VANMEIRHAEGE RIK</t>
  </si>
  <si>
    <t>VAN DER HOEVEN VINCENT</t>
  </si>
  <si>
    <t>EECHOUT GENTIEL</t>
  </si>
  <si>
    <t>ROMMEL PASCAL</t>
  </si>
  <si>
    <t>RAAT WILLEM</t>
  </si>
  <si>
    <t>PISANESCHI MAXIME</t>
  </si>
  <si>
    <t>DE BACKER NELE</t>
  </si>
  <si>
    <t>DE BACKER JONAS</t>
  </si>
  <si>
    <t>VERSTUYFT STEVEN</t>
  </si>
  <si>
    <t>DE BEER MAARTEN</t>
  </si>
  <si>
    <t>VAN DER HERTEN LIESBETH</t>
  </si>
  <si>
    <t>LAMMENS JASPER</t>
  </si>
  <si>
    <t>VERSTAPPEN PIETER</t>
  </si>
  <si>
    <t>CARON LEANDER</t>
  </si>
  <si>
    <t>CARON ELENI</t>
  </si>
  <si>
    <t>VAN SPAENDONCK LOUIS</t>
  </si>
  <si>
    <t>DOTSELAERE ANNELIES</t>
  </si>
  <si>
    <t>EGGERMONT GERAULT-LANDRY</t>
  </si>
  <si>
    <t>VROMAN ROBIN</t>
  </si>
  <si>
    <t>COCQUYT ISAAC</t>
  </si>
  <si>
    <t>VAN WAEYENBERGH INGO</t>
  </si>
  <si>
    <t>UYTTERHAEGEN MELISSA</t>
  </si>
  <si>
    <t>MOHEBI BIZHAN</t>
  </si>
  <si>
    <t>DE MUL JORDY</t>
  </si>
  <si>
    <t>BAHRAMI RAMIN</t>
  </si>
  <si>
    <t>BOUTEN ARNE</t>
  </si>
  <si>
    <t>BOUTEN SAM</t>
  </si>
  <si>
    <t>KAES ANDREAS</t>
  </si>
  <si>
    <t>KUENEN BART</t>
  </si>
  <si>
    <t>CORNELIS JEROEN</t>
  </si>
  <si>
    <t>BERNAERT THALES</t>
  </si>
  <si>
    <t>VANHOVE EDWARD</t>
  </si>
  <si>
    <t>COP CAMILLE</t>
  </si>
  <si>
    <t>VAN DEN BOSSCH PATRICK</t>
  </si>
  <si>
    <t>WIELANDT JEROEN</t>
  </si>
  <si>
    <t>CLAEYS IGNAAS</t>
  </si>
  <si>
    <t>WIELANDT TIM</t>
  </si>
  <si>
    <t>DE BIE LUC</t>
  </si>
  <si>
    <t>KELLENS BERT</t>
  </si>
  <si>
    <t>BRACKE STEF</t>
  </si>
  <si>
    <t>AVCI MUSTAFA</t>
  </si>
  <si>
    <t>VANDEWALLE CHRISTOPHE</t>
  </si>
  <si>
    <t>HENAU ADRIAAN</t>
  </si>
  <si>
    <t>ANISAU DZMITRY</t>
  </si>
  <si>
    <t>OOSTERLINCK LUC</t>
  </si>
  <si>
    <t>PODEVIJN NICO</t>
  </si>
  <si>
    <t>BUDIMAN JEFFREY-HARTANTO</t>
  </si>
  <si>
    <t>MACHTELINCKX NIELS</t>
  </si>
  <si>
    <t>RINGOIR YANNICK</t>
  </si>
  <si>
    <t>HMOUD SAMI</t>
  </si>
  <si>
    <t>CARLIER SVEN</t>
  </si>
  <si>
    <t>COOREMAN TIM</t>
  </si>
  <si>
    <t>DE CONINCK RENE</t>
  </si>
  <si>
    <t>ROGGE LUC</t>
  </si>
  <si>
    <t>DE BAETS JASMINE</t>
  </si>
  <si>
    <t>PROVOST HELMUT</t>
  </si>
  <si>
    <t>DE WOLF EDDY</t>
  </si>
  <si>
    <t>DE BOCK INDIRA</t>
  </si>
  <si>
    <t>DE FACQ KEYSHA</t>
  </si>
  <si>
    <t>LAUREYSSENS JACQUES</t>
  </si>
  <si>
    <t>DEGRAEVE SIEWALD</t>
  </si>
  <si>
    <t>SOEP MARC</t>
  </si>
  <si>
    <t>DE MAESENEIRE JENS</t>
  </si>
  <si>
    <t>VOLCKAERT LIEVEN</t>
  </si>
  <si>
    <t>VAN VOOREN MARC</t>
  </si>
  <si>
    <t>JEGHAM SAMI</t>
  </si>
  <si>
    <t>VAN MEERSSCHE WOUTER</t>
  </si>
  <si>
    <t>VAN ACKER BARTHOLD</t>
  </si>
  <si>
    <t>ISLAMAJ ALI</t>
  </si>
  <si>
    <t>DE LEY ERWIN</t>
  </si>
  <si>
    <t>DE SCHRIJVER FREDERIK</t>
  </si>
  <si>
    <t>DE RIDDER MICHAEL</t>
  </si>
  <si>
    <t>GHODSI FARROKH</t>
  </si>
  <si>
    <t>DE SMET DIRK</t>
  </si>
  <si>
    <t>DE MEESTER SEBASTIAN</t>
  </si>
  <si>
    <t>HERTELE PATRICK</t>
  </si>
  <si>
    <t>AERTS LIEVE</t>
  </si>
  <si>
    <t>VOIGT MARIO</t>
  </si>
  <si>
    <t>DE SCHUYTER MIEL</t>
  </si>
  <si>
    <t>VERKIMPE MIKE</t>
  </si>
  <si>
    <t>RABAEY JEROEN</t>
  </si>
  <si>
    <t>VERLEDENS NOEL</t>
  </si>
  <si>
    <t>DE CAUSMAECKER PATRICK</t>
  </si>
  <si>
    <t>REYNIERS JEREMY</t>
  </si>
  <si>
    <t>COULIER JEROME</t>
  </si>
  <si>
    <t>COULIER RENS</t>
  </si>
  <si>
    <t>DE VREESE FREDERIK</t>
  </si>
  <si>
    <t>D'HAESE MICHAEL</t>
  </si>
  <si>
    <t>DE WULF AURORA-CHLEOE</t>
  </si>
  <si>
    <t>DOMINGOS MATONDO IVAN</t>
  </si>
  <si>
    <t>DELANGHE FLORIAN</t>
  </si>
  <si>
    <t>2A</t>
  </si>
  <si>
    <t>2B</t>
  </si>
  <si>
    <t>STAND NA RONDE 1: 2A</t>
  </si>
  <si>
    <t>STAND NA RONDE 1: 2B</t>
  </si>
  <si>
    <t>Vul hier de ploegen in</t>
  </si>
  <si>
    <t>afdeling 2A</t>
  </si>
  <si>
    <t>afdeling 2B</t>
  </si>
  <si>
    <t>HULPIA FABIAN</t>
  </si>
  <si>
    <t>GHIJSELEN JEAN</t>
  </si>
  <si>
    <t>DELANGHE SAM</t>
  </si>
  <si>
    <t>SONNAERT PAUL</t>
  </si>
  <si>
    <t>HUYBRECHT JENTE</t>
  </si>
  <si>
    <t>INGELS WOUT</t>
  </si>
  <si>
    <t>MAES TIBO</t>
  </si>
  <si>
    <t>VERSTRAETEN IVO</t>
  </si>
  <si>
    <t>VAN DEN BERGE THOMAS</t>
  </si>
  <si>
    <t>MEYVAERT WANNES</t>
  </si>
  <si>
    <t>PAUWELS JANA</t>
  </si>
  <si>
    <t>OHANIJAN HOVHANNES</t>
  </si>
  <si>
    <t>CAMMAERT TIMOTHY</t>
  </si>
  <si>
    <t>STEENBRUGGE XANDER</t>
  </si>
  <si>
    <t>PEELMAN ISABELLE</t>
  </si>
  <si>
    <t>QUAGHEBEUR BART</t>
  </si>
  <si>
    <t>PEELMAN PHILIPPE</t>
  </si>
  <si>
    <t>PHILIPS ROBIN</t>
  </si>
  <si>
    <t>percent</t>
  </si>
  <si>
    <t>CLAUS ERWIN</t>
  </si>
  <si>
    <t>GALLE MICHIEL</t>
  </si>
  <si>
    <t>LAUWAERT YVES</t>
  </si>
  <si>
    <t>SERVAES MICHAEL</t>
  </si>
  <si>
    <t>BRAL PATRICK</t>
  </si>
  <si>
    <t>MEERSSCHAERT PAUL</t>
  </si>
  <si>
    <t>WATTE JAN</t>
  </si>
  <si>
    <t>PUYLAERT PIETERJAN</t>
  </si>
  <si>
    <t>ROELS MICHAEL</t>
  </si>
  <si>
    <t>DE CLERCQ FILIP</t>
  </si>
  <si>
    <t>VERMEULEN FRANK</t>
  </si>
  <si>
    <t>GHYSELINCK KRIS</t>
  </si>
  <si>
    <t>BRUYNOOGHE TOM</t>
  </si>
  <si>
    <t>PETROV VIKTOR</t>
  </si>
  <si>
    <t>VAN DE PONSEELE NICHOLAS</t>
  </si>
  <si>
    <t>DE VRIEZE SANDER</t>
  </si>
  <si>
    <t>DE SUTTER KOEN</t>
  </si>
  <si>
    <t>VANDOOREN RIK</t>
  </si>
  <si>
    <t>VAN LAECKE GREET</t>
  </si>
  <si>
    <t>HAUTEKEETE JOHAN</t>
  </si>
  <si>
    <t>VANDAMME WILLY</t>
  </si>
  <si>
    <t>RAMACKER QUINTEN</t>
  </si>
  <si>
    <t>ROMBAUT MAARTEN</t>
  </si>
  <si>
    <t>VAN HOECKE VINCENT</t>
  </si>
  <si>
    <t>VAN HAMME DRIES</t>
  </si>
  <si>
    <t>SANTENS JONAS</t>
  </si>
  <si>
    <t>VERMAEREN JEAN-PIERRE</t>
  </si>
  <si>
    <t>DE BRUYCKER RENE</t>
  </si>
  <si>
    <t>SAEY FEMKE</t>
  </si>
  <si>
    <t>AELTERMAN ARNE</t>
  </si>
  <si>
    <t>SOLOMON GABRIELLE</t>
  </si>
  <si>
    <t>SONCK VICTOR</t>
  </si>
  <si>
    <t>VANDER CRUYSSEN JEROEN</t>
  </si>
  <si>
    <t>VAN BASTELAERE GLENN</t>
  </si>
  <si>
    <t>BERNAERT QUINTEN</t>
  </si>
  <si>
    <t>VAN GASSE EWOUT</t>
  </si>
  <si>
    <t>F</t>
  </si>
  <si>
    <t>VANHERREWEGEN SARANSH</t>
  </si>
  <si>
    <t>CORNILLIE JARKKO</t>
  </si>
  <si>
    <t>VAN OVERLOOP ALEXANDER</t>
  </si>
  <si>
    <t>VAN DE MOORTEL FRAUKE</t>
  </si>
  <si>
    <t>DE CLERCK MARTIJN</t>
  </si>
  <si>
    <t>VAN ACKER MANOLITO</t>
  </si>
  <si>
    <t>VICTOR MARC</t>
  </si>
  <si>
    <t>CRISTESCU MIHAIL</t>
  </si>
  <si>
    <t>DE BOSSCHER SEBASTIEN</t>
  </si>
  <si>
    <t>VERNIMMEN MATHIEU</t>
  </si>
  <si>
    <t>HELDENBERGHE KOEN</t>
  </si>
  <si>
    <t>DANNEELS DAVID</t>
  </si>
  <si>
    <t>WILSSENS MATHIAS</t>
  </si>
  <si>
    <t>HELDENBERGHE PETER</t>
  </si>
  <si>
    <t>VANDE VELDE RUDY</t>
  </si>
  <si>
    <t>HOFFELINCK JEAN-MARIE-JUN</t>
  </si>
  <si>
    <t>GALLE KRISTIEN</t>
  </si>
  <si>
    <t>DE KIMPE MICHAEL</t>
  </si>
  <si>
    <t>HOFFELINCK JEAN-MARIE-SEN</t>
  </si>
  <si>
    <t>HOFMAN PIETER</t>
  </si>
  <si>
    <t>VAN MUYLEM ANDRE</t>
  </si>
  <si>
    <t>DE LANGHE LIEVEN</t>
  </si>
  <si>
    <t>DE COCK DAVY</t>
  </si>
  <si>
    <t>DEPREZ FREDDY</t>
  </si>
  <si>
    <t>DE MEULENAERE LAURENT</t>
  </si>
  <si>
    <t>SNOECK GINO</t>
  </si>
  <si>
    <t>HUYS HENDRIK</t>
  </si>
  <si>
    <t>LAMON DANIEL</t>
  </si>
  <si>
    <t>GOETEYN MICHAEL</t>
  </si>
  <si>
    <t>DE ROO BIRGIT</t>
  </si>
  <si>
    <t>DE VIS BOUKE</t>
  </si>
  <si>
    <t>DEROO MAARTEN</t>
  </si>
  <si>
    <t>INGELBERT TIJS</t>
  </si>
  <si>
    <t>DE MEYER HENDRIK</t>
  </si>
  <si>
    <t>STUER HUGO</t>
  </si>
  <si>
    <t>VAN MARCKE RAF</t>
  </si>
  <si>
    <t>PHILIPS IDA</t>
  </si>
  <si>
    <t>PHILIPS IVO</t>
  </si>
  <si>
    <t>LAMMENS PETER</t>
  </si>
  <si>
    <t>ROTTIERS FRANS</t>
  </si>
  <si>
    <t>CODDENS BARBARA</t>
  </si>
  <si>
    <t>BRACKE ARNO</t>
  </si>
  <si>
    <t>TOLLENAERE BERT</t>
  </si>
  <si>
    <t>BAERT JEAN</t>
  </si>
  <si>
    <t>AUDENAERT ANKE</t>
  </si>
  <si>
    <t>NOTENBAERT WOUTER</t>
  </si>
  <si>
    <t>SERLET KAREN</t>
  </si>
  <si>
    <t>DE CROOCK MATHIAS</t>
  </si>
  <si>
    <t>BAUDTS BERNARD</t>
  </si>
  <si>
    <t>BAUDTS ALEXANDER</t>
  </si>
  <si>
    <t>MUYLAERT STEVEN</t>
  </si>
  <si>
    <t>VERGAUWEN BART</t>
  </si>
  <si>
    <t>POPPE SIMON</t>
  </si>
  <si>
    <t>DE GREVE WILLY</t>
  </si>
  <si>
    <t>DESMET OLIVIER</t>
  </si>
  <si>
    <t>BEZSILKO NICOLAS</t>
  </si>
  <si>
    <t>RAMIREZ Y PEREZ ANGELO</t>
  </si>
  <si>
    <t>ONGENA GILBERT</t>
  </si>
  <si>
    <t>HUNNINCK ANDRE</t>
  </si>
  <si>
    <t>DEPREZ IGNACE</t>
  </si>
  <si>
    <t>VAN DEN BERGHE YVES</t>
  </si>
  <si>
    <t>ONGENA NIELS</t>
  </si>
  <si>
    <t>ROTTHIER GERY</t>
  </si>
  <si>
    <t>ROYES NOAH</t>
  </si>
  <si>
    <t>SCHEPENS ARNOUT</t>
  </si>
  <si>
    <t>EMBO FRANK</t>
  </si>
  <si>
    <t>VAN RIE JACQUES</t>
  </si>
  <si>
    <t>FOUCART BERNARD</t>
  </si>
  <si>
    <t>TONDELEIR JASPER</t>
  </si>
  <si>
    <t>MESTDAG DAVE</t>
  </si>
  <si>
    <t>CLEYMANS TOM</t>
  </si>
  <si>
    <t>ROESEMS GUNTHER</t>
  </si>
  <si>
    <t>TRINQUET ARJEN</t>
  </si>
  <si>
    <t>CASARANO LORIANO</t>
  </si>
  <si>
    <t>UYLEBROECK SANDER</t>
  </si>
  <si>
    <t>MEGANCK RIK</t>
  </si>
  <si>
    <t>VAN DAMME LUCAS</t>
  </si>
  <si>
    <t>USMAN MOHAMMED</t>
  </si>
  <si>
    <t>VANDEKERCKHOVE AVA</t>
  </si>
  <si>
    <t>VAN DEN HEEDE DORIAN</t>
  </si>
  <si>
    <t>VAN HECKE DIETER</t>
  </si>
  <si>
    <t>VAN DE VYVER THIJS</t>
  </si>
  <si>
    <t>VANHOUWE JIRI</t>
  </si>
  <si>
    <t>VAN LOO THOMAS</t>
  </si>
  <si>
    <t>VANNEVEL BRAM</t>
  </si>
  <si>
    <t>VANNEVEL JEROEN</t>
  </si>
  <si>
    <t>PEIRENS KOEN</t>
  </si>
  <si>
    <t>VELDEMAN NICOLAS</t>
  </si>
  <si>
    <t>MATTHYS KRIS</t>
  </si>
  <si>
    <t>PHILIPS SIMON</t>
  </si>
  <si>
    <t>RAEPSAET JOANNES</t>
  </si>
  <si>
    <t>LEFEVRE LUCIEN</t>
  </si>
  <si>
    <t>DE STROOPER LIONEL</t>
  </si>
  <si>
    <t>VERBRUGGEN HUGO</t>
  </si>
  <si>
    <t>VANHAUWAERT KURT</t>
  </si>
  <si>
    <t>WEST TOONTJE</t>
  </si>
  <si>
    <t>DE VLEESCHAUWER RUBEN</t>
  </si>
  <si>
    <t>RASSCHAERT MARIETTE</t>
  </si>
  <si>
    <t>DUBBELDAM CORNELIS</t>
  </si>
  <si>
    <t>BAHTIJAR RATA</t>
  </si>
  <si>
    <t>ROBBE GUUS</t>
  </si>
  <si>
    <t>BAETEN WILLIAM</t>
  </si>
  <si>
    <t>CHRISTIAENS MARK</t>
  </si>
  <si>
    <t>BOCKAERT JAN</t>
  </si>
  <si>
    <t>DE LATHOUWER MARC</t>
  </si>
  <si>
    <t>VERSELDER FRANKY</t>
  </si>
  <si>
    <t>VAN STEENKISTE PETER</t>
  </si>
  <si>
    <t>PAEPENS ALAIN</t>
  </si>
  <si>
    <t>KEGELS KRISTOF</t>
  </si>
  <si>
    <t>NAUDTS RUDY</t>
  </si>
  <si>
    <t>SCHUTYSER SIMON</t>
  </si>
  <si>
    <t>DE KEERE JACQUES</t>
  </si>
  <si>
    <t>CLAEYS PATRICK</t>
  </si>
  <si>
    <t>DE MOOR DAPHNE</t>
  </si>
  <si>
    <t>ZOUAGHI SAID</t>
  </si>
  <si>
    <t>KINOO WOUTER</t>
  </si>
  <si>
    <t>ROCA MEDARDO</t>
  </si>
  <si>
    <t>DE JAEGER IVAN</t>
  </si>
  <si>
    <t>WERBROUCK VINCENT</t>
  </si>
  <si>
    <t>ONGENA GAETAN</t>
  </si>
  <si>
    <t>MANNAERT TOM</t>
  </si>
  <si>
    <t>ANNE PHILIPPE</t>
  </si>
  <si>
    <t>BONNAERENS JONAS</t>
  </si>
  <si>
    <t>VERTONGEN JURGEN</t>
  </si>
  <si>
    <t>DE WOLF DANIEL</t>
  </si>
  <si>
    <t>HOOFT WILLY</t>
  </si>
  <si>
    <t>NEVE PETER</t>
  </si>
  <si>
    <t>VAN ACKER VALERE</t>
  </si>
  <si>
    <t>POELMAN CHRISTIAN</t>
  </si>
  <si>
    <t>DE CORTE ETIENNE</t>
  </si>
  <si>
    <t>CUPPENS CHRISTIAN</t>
  </si>
  <si>
    <t>BOCKSTAELE LUC</t>
  </si>
  <si>
    <t>AUDOOREN OLAF</t>
  </si>
  <si>
    <t>TEMMERMAN ANDY</t>
  </si>
  <si>
    <t>DE VLIEGER PETER</t>
  </si>
  <si>
    <t>BOSSCHEM EDDY</t>
  </si>
  <si>
    <t>BRUYNOOGHE JEAN-PIERRE</t>
  </si>
  <si>
    <t>TONDELEIR JO</t>
  </si>
  <si>
    <t>MATTHYS JOHAN</t>
  </si>
  <si>
    <t>VAN KEMSEKE NIKOLAAS</t>
  </si>
  <si>
    <t>DE WILDE TOM</t>
  </si>
  <si>
    <t>DE WILDE GERMAIN</t>
  </si>
  <si>
    <t>VERDONCK MARCEL</t>
  </si>
  <si>
    <t>VAN HEDDEGHEM KLAAS</t>
  </si>
  <si>
    <t>PETIT EMILIEN</t>
  </si>
  <si>
    <t>DIERICKX THOMAS</t>
  </si>
  <si>
    <t>DEVELDER JACQUES</t>
  </si>
  <si>
    <t>DE SMEDT YVES</t>
  </si>
  <si>
    <t>VANLOOY NOEL</t>
  </si>
  <si>
    <t>DE VLEESCHOUWER BART</t>
  </si>
  <si>
    <t>VAN DE WOESTIJNE JACQUES</t>
  </si>
  <si>
    <t>DE BIE HERMAN</t>
  </si>
  <si>
    <t>MAAS JOOP</t>
  </si>
  <si>
    <t>DE WOLFF WIM</t>
  </si>
  <si>
    <t>DE VLIEGHER OLIVIER</t>
  </si>
  <si>
    <t>VAN KERCKHOVE BERT</t>
  </si>
  <si>
    <t>BROEKAERT WOUTER</t>
  </si>
  <si>
    <t>STEVENS RUDY</t>
  </si>
  <si>
    <t>VANDIERENDONCK HANS</t>
  </si>
  <si>
    <t>VANACKERE GUIDO</t>
  </si>
  <si>
    <t>TEMMERMAN KURT</t>
  </si>
  <si>
    <t>HOVE KJELL</t>
  </si>
  <si>
    <t>VANDEKERCKHOVE DANNY</t>
  </si>
  <si>
    <t>POELMAN GEOFFREY</t>
  </si>
  <si>
    <t>LEUS DANIEL</t>
  </si>
  <si>
    <t>MUHAREM DIBRANI</t>
  </si>
  <si>
    <t>DE SMIT JAN</t>
  </si>
  <si>
    <t>FIERS DANNY</t>
  </si>
  <si>
    <t>BAEKELANDT ELS</t>
  </si>
  <si>
    <t>LEEMANS CHRISTOPHER</t>
  </si>
  <si>
    <t>LEEMANS EMILE</t>
  </si>
  <si>
    <t>VERHEYEN CARLO</t>
  </si>
  <si>
    <t>MINNAERT BRAM</t>
  </si>
  <si>
    <t>COEN ASTERE</t>
  </si>
  <si>
    <t>HERTELE STIJN</t>
  </si>
  <si>
    <t>DE CLOEDT ANNELEEN</t>
  </si>
  <si>
    <t>BLONDE WARD</t>
  </si>
  <si>
    <t>DROESBEKE PATRICK</t>
  </si>
  <si>
    <t>BERGEZ GILLES</t>
  </si>
  <si>
    <t>DALLE NATASHA</t>
  </si>
  <si>
    <t>DESCHEPPER MARTIN</t>
  </si>
  <si>
    <t>Vul hier de koppelingen in</t>
  </si>
  <si>
    <t>ronde 1</t>
  </si>
  <si>
    <t>ronde 2</t>
  </si>
  <si>
    <t>ronde 3</t>
  </si>
  <si>
    <t>ronde 4</t>
  </si>
  <si>
    <t>ronde 5</t>
  </si>
  <si>
    <t>ronde 6</t>
  </si>
  <si>
    <t>ronde 7</t>
  </si>
  <si>
    <t>ronde 8</t>
  </si>
  <si>
    <t>SEGHERS NICO</t>
  </si>
  <si>
    <t>PRZEWOZNIK MARGARETA</t>
  </si>
  <si>
    <t>DE RIDDER HENK</t>
  </si>
  <si>
    <t>LAMMENS TOM</t>
  </si>
  <si>
    <t>VAN BEVER FILIP</t>
  </si>
  <si>
    <t>MIETZ MANFRED</t>
  </si>
  <si>
    <t>VANSTEENKISTE LUC</t>
  </si>
  <si>
    <t>DEMAN TOMAS</t>
  </si>
  <si>
    <t>PEELMAN ANNE</t>
  </si>
  <si>
    <t>DE SAEGHER VICTOR</t>
  </si>
  <si>
    <t>VAN GOETHEM VIC</t>
  </si>
  <si>
    <t>VANDAELE VIKTOR</t>
  </si>
  <si>
    <t>DE SAEGHER JOHAN</t>
  </si>
  <si>
    <t>VANDAELE ANTON</t>
  </si>
  <si>
    <t>VERCAUTEREN NICO</t>
  </si>
  <si>
    <t>VERDEE PETER</t>
  </si>
  <si>
    <t>VAN DEN BOSSCHE ELINE</t>
  </si>
  <si>
    <t>VERDEE TINE</t>
  </si>
  <si>
    <t>VAN CAMPENHOUT GEERT</t>
  </si>
  <si>
    <t>SLABBAERT ERIC</t>
  </si>
  <si>
    <t>VAN DEN BOSSCHE MARNIC</t>
  </si>
  <si>
    <t>ALLAER EGIDIUS</t>
  </si>
  <si>
    <t>PRIEELS JAN HEIN</t>
  </si>
  <si>
    <t>DE CLOEDT ANNELIES</t>
  </si>
  <si>
    <t>WATTE STEFAAN</t>
  </si>
  <si>
    <t>VERMEIREN BART</t>
  </si>
  <si>
    <t>TURNAUER WILLY</t>
  </si>
  <si>
    <t>HOFFELINCK ADELINE</t>
  </si>
  <si>
    <t>KEPPENS JEROEN</t>
  </si>
  <si>
    <t>BROUNS MARC</t>
  </si>
  <si>
    <t>VERHOFSTADT LEANDER</t>
  </si>
  <si>
    <t>VERLEYE FREDERIK</t>
  </si>
  <si>
    <t>WEYERS WIM</t>
  </si>
  <si>
    <t>MARTENS JORDI</t>
  </si>
  <si>
    <t>DESMYTER THOMAS</t>
  </si>
  <si>
    <t>MORTHIER WOUTER</t>
  </si>
  <si>
    <t>RUYMBEEK LUC</t>
  </si>
  <si>
    <t>PISMAN JARNO</t>
  </si>
  <si>
    <t>WILLEMS RUBEN</t>
  </si>
  <si>
    <t>MEIGNEN GAETAN</t>
  </si>
  <si>
    <t>AUDENAERT BART</t>
  </si>
  <si>
    <t>DE BAERDEMAEKER FLORIS</t>
  </si>
  <si>
    <t>DE MOYER KAREL</t>
  </si>
  <si>
    <t>BAEYENS RAF</t>
  </si>
  <si>
    <t>DE ROO PASCAL</t>
  </si>
  <si>
    <t>BRACKE MILAN</t>
  </si>
  <si>
    <t>DELEU EMMANUEL</t>
  </si>
  <si>
    <t>DELVAUX GILBERT</t>
  </si>
  <si>
    <t>KNOCKAERT JAN</t>
  </si>
  <si>
    <t>DESCHEEMAEKER WIES</t>
  </si>
  <si>
    <t>STAESSENS GIOVANNI</t>
  </si>
  <si>
    <t>PETERS DIRK</t>
  </si>
  <si>
    <t>OLLEVIER IVAN</t>
  </si>
  <si>
    <t>VOETEN LUC</t>
  </si>
  <si>
    <t>WILLE CHRIST</t>
  </si>
  <si>
    <t>HENDRICKX MIKE</t>
  </si>
  <si>
    <t>BOUSSAID ILIAS</t>
  </si>
  <si>
    <t>COEN VIKTOR</t>
  </si>
  <si>
    <t>DE STERCKE BEN</t>
  </si>
  <si>
    <t>VERVONDEL RONNY</t>
  </si>
  <si>
    <t>JORDENS ARNOUT</t>
  </si>
  <si>
    <t>DE SMET KENNETH</t>
  </si>
  <si>
    <t>VERBUNT JARNO</t>
  </si>
  <si>
    <t>MONBALIEU JEROEN</t>
  </si>
  <si>
    <t>DE BOCK PIETER-JAN</t>
  </si>
  <si>
    <t>LEMAHIEU NICK</t>
  </si>
  <si>
    <t>HUMBLE MATTIAS</t>
  </si>
  <si>
    <t>VAN SCHOORS ARNE</t>
  </si>
  <si>
    <t>AGNEESSENS PIETER</t>
  </si>
  <si>
    <t>DE ROUCK WAZO</t>
  </si>
  <si>
    <t>LECLERCQ DIDIER</t>
  </si>
  <si>
    <t>VANDERGOTEN THEO</t>
  </si>
  <si>
    <t>BEKAERT PHILIPPE</t>
  </si>
  <si>
    <t>LALLEMAND PAUL</t>
  </si>
  <si>
    <t>VAN KERREBROECK RAYMOND</t>
  </si>
  <si>
    <t>VISTE EMILE</t>
  </si>
  <si>
    <t>KOSATKA EDWARD</t>
  </si>
  <si>
    <t>DE VRIENDT AUGUSTIN</t>
  </si>
  <si>
    <t>ZAMAN ROGER</t>
  </si>
  <si>
    <t>VAN BEVER ROLAND</t>
  </si>
  <si>
    <t>CALLIER ETIENNE</t>
  </si>
  <si>
    <t>BOERS JOZEF</t>
  </si>
  <si>
    <t>DE PRIESTER JOHAN</t>
  </si>
  <si>
    <t>BIJL JULIEN</t>
  </si>
  <si>
    <t>MAEBE URBAIN</t>
  </si>
  <si>
    <t>BENIERS GIOVANNI</t>
  </si>
  <si>
    <t>BOLLENGIER TONY</t>
  </si>
  <si>
    <t>BUYLE FRANS</t>
  </si>
  <si>
    <t>DEVINCKE LUC</t>
  </si>
  <si>
    <t>WANTE GUSTAAF</t>
  </si>
  <si>
    <t>VAN NUFFEL MARC</t>
  </si>
  <si>
    <t>TAGHON FRANS</t>
  </si>
  <si>
    <t>WITTOCK RENE</t>
  </si>
  <si>
    <t>DANNEELS ERIC</t>
  </si>
  <si>
    <t>VERLE FRANCOIS</t>
  </si>
  <si>
    <t>DE VROE PHILIP</t>
  </si>
  <si>
    <t>DUMONT FREDDY</t>
  </si>
  <si>
    <t>VERCLEYEN JULIEN</t>
  </si>
  <si>
    <t>LAMMENS MARTIN</t>
  </si>
  <si>
    <t>BOTERBERGH BENNY</t>
  </si>
  <si>
    <t>GOETSTOUWERS CONSTANT</t>
  </si>
  <si>
    <t>DHAEN PAUL</t>
  </si>
  <si>
    <t>BOGAERT LUC</t>
  </si>
  <si>
    <t>PEELMAN LIEVEN</t>
  </si>
  <si>
    <t>HEEFFER ALBRECHT</t>
  </si>
  <si>
    <t>R1</t>
  </si>
  <si>
    <t>R2</t>
  </si>
  <si>
    <t>R3</t>
  </si>
  <si>
    <t>R4</t>
  </si>
  <si>
    <t>EINDSTAND</t>
  </si>
  <si>
    <t>T.P.</t>
  </si>
  <si>
    <t>A.w.</t>
  </si>
  <si>
    <t>R5</t>
  </si>
  <si>
    <t>R6</t>
  </si>
  <si>
    <t>R7</t>
  </si>
  <si>
    <t xml:space="preserve">AFDELING: </t>
  </si>
  <si>
    <t>RONDE:</t>
  </si>
  <si>
    <t>DATUM:</t>
  </si>
  <si>
    <t>-</t>
  </si>
  <si>
    <t>Bord</t>
  </si>
  <si>
    <t>Stamnr</t>
  </si>
  <si>
    <t>Thuisspeler</t>
  </si>
  <si>
    <t>elo</t>
  </si>
  <si>
    <t>B.P.</t>
  </si>
  <si>
    <t>Uitspeler</t>
  </si>
  <si>
    <t>Uitslag</t>
  </si>
  <si>
    <t>TOTAAL</t>
  </si>
  <si>
    <t>Lidnummer</t>
  </si>
  <si>
    <t>Naam en Voornaam</t>
  </si>
  <si>
    <t>VAN CAUWENBERGE FERNAND</t>
  </si>
  <si>
    <t>DE WOLF BERNARD</t>
  </si>
  <si>
    <t>DEN DONCKER JOSEPH</t>
  </si>
  <si>
    <t>CHERRETTE FIRMIN</t>
  </si>
  <si>
    <t>BATJOENS LUC</t>
  </si>
  <si>
    <t>VAN LIERDE HERMAN</t>
  </si>
  <si>
    <t>MEYTS JOZEF</t>
  </si>
  <si>
    <t>BAERT JOS</t>
  </si>
  <si>
    <t>DHONDT ALEX</t>
  </si>
  <si>
    <t>HUYSMANS BRUNO</t>
  </si>
  <si>
    <t>DE NAEYER RIK</t>
  </si>
  <si>
    <t>MOENS CARLOS</t>
  </si>
  <si>
    <t>DE REU PAUL</t>
  </si>
  <si>
    <t>DEVELDER MARC</t>
  </si>
  <si>
    <t>GOORMACHTIGH MARCEL</t>
  </si>
  <si>
    <t>PERTRY JULIEN</t>
  </si>
  <si>
    <t>ROTTIERS GUSTAAF</t>
  </si>
  <si>
    <t>HIMSCHOOT EDGARD</t>
  </si>
  <si>
    <t>VAN DE PUTTE BEN</t>
  </si>
  <si>
    <t>ZEEGERS ALAIN</t>
  </si>
  <si>
    <t>KAES MICHAEL</t>
  </si>
  <si>
    <t>PONNET DIRK</t>
  </si>
  <si>
    <t>JANSSEN SANDER</t>
  </si>
  <si>
    <t>TEMMERMAN HANS</t>
  </si>
  <si>
    <t>VAN DAMME SERAPHIEN</t>
  </si>
  <si>
    <t>VAN CROMBRUGGE MAXIME</t>
  </si>
  <si>
    <t>VAN WASSENHOVE MARC</t>
  </si>
  <si>
    <t>MATTHIJS KOEN</t>
  </si>
  <si>
    <t>DE VOS GEERT</t>
  </si>
  <si>
    <t>WESTERWEELE HENRIK</t>
  </si>
  <si>
    <t>BERNAERT JAN</t>
  </si>
  <si>
    <t>CLAYSSENS JAN</t>
  </si>
  <si>
    <t>VAN DEN ABEELE VEERLE</t>
  </si>
  <si>
    <t>MAES ROGIER</t>
  </si>
  <si>
    <t>EECKHOUT WILLEM</t>
  </si>
  <si>
    <t>CIFTEOGLU SEDAT</t>
  </si>
  <si>
    <t>CLAEYE GUIDO</t>
  </si>
  <si>
    <t>PINOY TIM</t>
  </si>
  <si>
    <t>VAN DRIESSCHE FILIEP</t>
  </si>
  <si>
    <t>ENGHIEN TILLO</t>
  </si>
  <si>
    <t>VANBEVEREN JONAS</t>
  </si>
  <si>
    <t>DE GREEF SIBREN</t>
  </si>
  <si>
    <t>VERMEULEN DANNY</t>
  </si>
  <si>
    <t>GHYSELEN WOUTER</t>
  </si>
  <si>
    <t>DE GREEF JEAN-PIERRE</t>
  </si>
  <si>
    <t>BEURMS SAMUEL</t>
  </si>
  <si>
    <t>WILLE RICHARD</t>
  </si>
  <si>
    <t>DE WILDE KATIE</t>
  </si>
  <si>
    <t>SUCAET KAREL</t>
  </si>
  <si>
    <t>DE BAETS DIETER</t>
  </si>
  <si>
    <t>DE KORTE PETRA</t>
  </si>
  <si>
    <t>BENTEIN LAURENS</t>
  </si>
  <si>
    <t>ENGHIEN AARON</t>
  </si>
  <si>
    <t>NEYT EDDY</t>
  </si>
  <si>
    <t>DE MUYNCK ELISABETH</t>
  </si>
  <si>
    <t>VAN DE WALLE DANNY</t>
  </si>
  <si>
    <t>BOSSAERT DAVY</t>
  </si>
  <si>
    <t>BEMELMANS INGRID</t>
  </si>
  <si>
    <t>SINKE WIM</t>
  </si>
  <si>
    <t>MORTELMANS WIM</t>
  </si>
  <si>
    <t>DESTOOP MARTIEN</t>
  </si>
  <si>
    <t>ROOS FRANK</t>
  </si>
  <si>
    <t>LUTZ DIRK</t>
  </si>
  <si>
    <t>YSABIE TONY</t>
  </si>
  <si>
    <t>HEYNINCK VINCENT</t>
  </si>
  <si>
    <t>WILLEMS TOM</t>
  </si>
  <si>
    <t>HUGAERT VICTOR</t>
  </si>
  <si>
    <t>BAUWENS RUBEN</t>
  </si>
  <si>
    <t>DESODT MIKE</t>
  </si>
  <si>
    <t>VAN PETEGEM JOLIEN</t>
  </si>
  <si>
    <t>VERRUE CHRISTOPHE</t>
  </si>
  <si>
    <t>VAN DEN DOOREN MICK</t>
  </si>
  <si>
    <t>VAN HAMME REMCO</t>
  </si>
  <si>
    <t>VINCENT GWIJDE</t>
  </si>
  <si>
    <t>MORTIER KJELL</t>
  </si>
  <si>
    <t>KEERSTOCK ANGELIQUE</t>
  </si>
  <si>
    <t>VAN MOORTER NINA</t>
  </si>
  <si>
    <t>BILLIAERT BRUNO</t>
  </si>
  <si>
    <t>MICHIELS LORENZO</t>
  </si>
  <si>
    <t>REYBROECK EVA</t>
  </si>
  <si>
    <t>STEVENS JEROEN</t>
  </si>
  <si>
    <t>VAN DIJCKE STIJN</t>
  </si>
  <si>
    <t>KOSORUKOV MICHAIL</t>
  </si>
  <si>
    <t>PROVOOST BOSSE</t>
  </si>
  <si>
    <t>VAN GOETHEM JELLE</t>
  </si>
  <si>
    <t>DEWULF MATTHIAS</t>
  </si>
  <si>
    <t>ADRIAENS ELISABETH</t>
  </si>
  <si>
    <t>SWEETLOVE JAMES</t>
  </si>
  <si>
    <t>SWEETLOVE WILLIAM</t>
  </si>
  <si>
    <t>VAN DEN BERGHE SIMON</t>
  </si>
  <si>
    <t>HOOF KOEN</t>
  </si>
  <si>
    <t>BLOMMAERT TIM</t>
  </si>
  <si>
    <t>VAN LEEMPUT GUY</t>
  </si>
  <si>
    <t>DE CLIPPELE HELENE</t>
  </si>
  <si>
    <t>DE ROECK WILFRIED</t>
  </si>
  <si>
    <t>TRAEST PHILIP</t>
  </si>
  <si>
    <t>DE WAEL KAREL</t>
  </si>
  <si>
    <t>VAN PUYVELDE STIJN</t>
  </si>
  <si>
    <t>BRAEKMAN ANNELIES</t>
  </si>
  <si>
    <t>NAESSENS WOUTER</t>
  </si>
  <si>
    <t>BLOMME HANS</t>
  </si>
  <si>
    <t>BAEKELANDT TOM</t>
  </si>
  <si>
    <t>VAN HAUWE HENDRIK</t>
  </si>
  <si>
    <t>GYSEL FREDERIC</t>
  </si>
  <si>
    <t>VAN STEENBERGE CHIARA</t>
  </si>
  <si>
    <t>SCHAERLAECKEN NICOLAS</t>
  </si>
  <si>
    <t>BROWAEYS HANNES</t>
  </si>
  <si>
    <t>RASSCHAERT XAVIER</t>
  </si>
  <si>
    <t>BROWAEYS ROBIN</t>
  </si>
  <si>
    <t>VAN POUCKE SIMON</t>
  </si>
  <si>
    <t>VAN DE VELDE DIEDERIK</t>
  </si>
  <si>
    <t>COBBAUT MICHIEL</t>
  </si>
  <si>
    <t>VAN DRIESSCHE GERD</t>
  </si>
  <si>
    <t>COEN HANNELORE</t>
  </si>
  <si>
    <t>VAN DAMME MARCEL</t>
  </si>
  <si>
    <t>COUPE RUDY</t>
  </si>
  <si>
    <t>GHYSELS JONATHAN</t>
  </si>
  <si>
    <t>KINT JEAN</t>
  </si>
  <si>
    <t>VEREECKEN PETER</t>
  </si>
  <si>
    <t>DE WILDE PIETER</t>
  </si>
  <si>
    <t>DOOMS KRISTOF</t>
  </si>
  <si>
    <t>LEUS SAMMY</t>
  </si>
  <si>
    <t>COEN JEROEN</t>
  </si>
  <si>
    <t>FONFONEATA LAURENT</t>
  </si>
  <si>
    <t>BABAKOV ELDAR</t>
  </si>
  <si>
    <t>DEVOLDER PIETER</t>
  </si>
  <si>
    <t>SELDESLACHTS WINAND</t>
  </si>
  <si>
    <t>VERHAEREN GERTJAN</t>
  </si>
  <si>
    <t>FONTAINE KIM</t>
  </si>
  <si>
    <t>VANMEIRHAEGHE NELE</t>
  </si>
  <si>
    <t>BAGUE BERT</t>
  </si>
  <si>
    <t>DE VISSER STEFAAN</t>
  </si>
  <si>
    <t>FLAMAND STEVEN</t>
  </si>
  <si>
    <t>VANSTEENKISTE BRAM</t>
  </si>
  <si>
    <t>SMESMAN STEVEN</t>
  </si>
  <si>
    <t>COUSSEMENT MICHAEL</t>
  </si>
  <si>
    <t>DE VOS LUCIEN</t>
  </si>
  <si>
    <t>BREVVAYS XAVIER</t>
  </si>
  <si>
    <t>WELLEKENS TOM</t>
  </si>
  <si>
    <t>VINCENT ALBERT</t>
  </si>
  <si>
    <t>BAETENS JENS</t>
  </si>
  <si>
    <t>D'HONDT PETER</t>
  </si>
  <si>
    <t>VAN DER VEKEN GEERT</t>
  </si>
  <si>
    <t>VAN DER LINDEN DAVY</t>
  </si>
  <si>
    <t>WEYERS LOTTE</t>
  </si>
  <si>
    <t>MOERMAN ERIK</t>
  </si>
  <si>
    <t>DE BODE JOREN</t>
  </si>
  <si>
    <t>RIESSELMANN GILBERT</t>
  </si>
  <si>
    <t>GOEMINNE GEERT</t>
  </si>
  <si>
    <t>K.G.S.R.L. 2</t>
  </si>
  <si>
    <t>S.C. Caballos Zottegem 6</t>
  </si>
  <si>
    <t>t Ros Dendermonde</t>
  </si>
  <si>
    <t>S.C. Jean Jaurès 1</t>
  </si>
  <si>
    <t>De Mercatel 3</t>
  </si>
  <si>
    <t>Colle Sint Niklaas</t>
  </si>
  <si>
    <t>S.C. Caballos Zottegem 5</t>
  </si>
  <si>
    <t>S.C. Caballos Zottegem 3</t>
  </si>
  <si>
    <t>Wetteren</t>
  </si>
  <si>
    <t>De Mercatel 2</t>
  </si>
  <si>
    <t>S.C. Caballos Zottegem 4</t>
  </si>
  <si>
    <t>S.C. Jean Jaurès 2</t>
  </si>
  <si>
    <t>Wachtebeke</t>
  </si>
  <si>
    <t>STEENBRUGGE JAN</t>
  </si>
  <si>
    <t>DE VLEESCHAUWER RAOUL</t>
  </si>
  <si>
    <t>LAMEIRE HENDRIK</t>
  </si>
  <si>
    <t>DE BRUYN WIM</t>
  </si>
  <si>
    <t>VAN GARSSE STEFAN</t>
  </si>
  <si>
    <t>DE BODE QUINTEN</t>
  </si>
  <si>
    <t>DANHIEUX MINNE</t>
  </si>
  <si>
    <t>DE BOLLE MICHIEL</t>
  </si>
  <si>
    <t>BORGHART RONY</t>
  </si>
  <si>
    <t>DECLOEDT JEAN</t>
  </si>
  <si>
    <t>VAN MUYLEM TOM</t>
  </si>
  <si>
    <t>DE BOOSE DAEN</t>
  </si>
  <si>
    <t>DEBOUVER GILLES</t>
  </si>
  <si>
    <t>DE BRAEKELEER KAREL-JAN</t>
  </si>
  <si>
    <t>DE LAENDER JAN</t>
  </si>
  <si>
    <t>VAN DER MEEREN JEROEN</t>
  </si>
  <si>
    <t>DE JAEGER RUDY</t>
  </si>
  <si>
    <t>DE MEYST GEERT</t>
  </si>
  <si>
    <t>DE CLIPPELE VICKY</t>
  </si>
  <si>
    <t>DE BRUYNE KAMIEL</t>
  </si>
  <si>
    <t>DE PLUS TOM</t>
  </si>
  <si>
    <t>ZHUTA LUMNI</t>
  </si>
  <si>
    <t>DE BRAUWER JEAN-PAUL</t>
  </si>
  <si>
    <t>SYMONS PAUL</t>
  </si>
  <si>
    <t>DE CNIJF PATRICK</t>
  </si>
  <si>
    <t>SCHOLLAERT CHRISTOPHE</t>
  </si>
  <si>
    <t>VLASSCHAERT JAN</t>
  </si>
  <si>
    <t>PIETERS JOOST</t>
  </si>
  <si>
    <t>JACOBS JEROEN</t>
  </si>
  <si>
    <t>CLAEYS RUDI</t>
  </si>
  <si>
    <t>VYNCK STEIN</t>
  </si>
  <si>
    <t>DE COEYERE DAVY</t>
  </si>
  <si>
    <t>SALADA RAMON</t>
  </si>
  <si>
    <t>DENTURCK ANDRIES</t>
  </si>
  <si>
    <t>DE GRAEVE KASPER</t>
  </si>
  <si>
    <t>DE GRAEVE MARTE</t>
  </si>
  <si>
    <t>VANHAUWERMEIREN PIETER</t>
  </si>
  <si>
    <t>BOCKAERT LEON</t>
  </si>
  <si>
    <t>DE LANDSHEER ASTRID</t>
  </si>
  <si>
    <t>DE WIT HENDRIK</t>
  </si>
  <si>
    <t>ROETS PROSPER</t>
  </si>
  <si>
    <t>BAGUE JAN</t>
  </si>
  <si>
    <t>MORTIER JOHAN</t>
  </si>
  <si>
    <t>DE SMEDT MATHIEU</t>
  </si>
  <si>
    <t>DE MAEYER ARTUUR</t>
  </si>
  <si>
    <t>SCHAECK HUGO</t>
  </si>
  <si>
    <t>BAES JONAS</t>
  </si>
  <si>
    <t>DEMEESTERE JEROEN</t>
  </si>
  <si>
    <t>VERHALLE JEAN</t>
  </si>
  <si>
    <t>JACOBS KOEN</t>
  </si>
  <si>
    <t>DHOOGE ACHIEL</t>
  </si>
  <si>
    <t>EEMAN PIERRE</t>
  </si>
  <si>
    <t>VERSTRAETE THIJS</t>
  </si>
  <si>
    <t>VERSTRAETE LAURENS</t>
  </si>
  <si>
    <t>DORPMANS MAARTEN</t>
  </si>
  <si>
    <t>DE COOMAN SAM</t>
  </si>
  <si>
    <t>DE MAN BALDWIN</t>
  </si>
  <si>
    <t>DE MUYTER DRIES</t>
  </si>
  <si>
    <t>VAN HOVE FRANK</t>
  </si>
  <si>
    <t>DE MAN EDOUARD</t>
  </si>
  <si>
    <t>DE PELSENEER KOEN</t>
  </si>
  <si>
    <t>ARNO STEFAAN</t>
  </si>
  <si>
    <t>VERSTRAETE LENNERT</t>
  </si>
  <si>
    <t>CANSSE BART</t>
  </si>
  <si>
    <t>PISMAN MATTI</t>
  </si>
  <si>
    <t>DEPUYDT LODE</t>
  </si>
  <si>
    <t>ROEYGENS LODEWIJK</t>
  </si>
  <si>
    <t>VAN DE GEUCHTE SOFIE</t>
  </si>
  <si>
    <t>VAN DEN BERGHE QUINTEN</t>
  </si>
  <si>
    <t>CORNELIS WERNER</t>
  </si>
  <si>
    <t>HERMANS LUCAS</t>
  </si>
  <si>
    <t>ZUTTERMAN TOON</t>
  </si>
  <si>
    <t>ZUTTERMAN LOUIS</t>
  </si>
  <si>
    <t>BOODTS JEROEN</t>
  </si>
  <si>
    <t>BOGAERT DRIES</t>
  </si>
  <si>
    <t>SNOECK SARAH</t>
  </si>
  <si>
    <t>DE WACHTER EFIMIA</t>
  </si>
  <si>
    <t>DE RYCK SIMON</t>
  </si>
  <si>
    <t>BOVIJN JONATHAN</t>
  </si>
  <si>
    <t>ONGENAERT DEBORAH</t>
  </si>
  <si>
    <t>HEYERICK ANTON</t>
  </si>
  <si>
    <t>VAN POUCKE EVA</t>
  </si>
  <si>
    <t>VAN WIELE KURT</t>
  </si>
  <si>
    <t>MUYS JASPER</t>
  </si>
  <si>
    <t>VAN CAMP PAUL</t>
  </si>
  <si>
    <t>VERHEUGHE PAUL</t>
  </si>
  <si>
    <t>SERVAES RAINER</t>
  </si>
  <si>
    <t>SCHAUBROECK RUBEN</t>
  </si>
  <si>
    <t>LOOTENS PIETER</t>
  </si>
  <si>
    <t>HAERENS STIJN</t>
  </si>
  <si>
    <t>DE WAELE TOM</t>
  </si>
  <si>
    <t>DE POTTER JURGEN</t>
  </si>
  <si>
    <t>DE RUYCK NICK</t>
  </si>
  <si>
    <t>DE WINTER MIEN</t>
  </si>
  <si>
    <t>DE VOS BRAM</t>
  </si>
  <si>
    <t>DEVRIESE SARAH</t>
  </si>
  <si>
    <t>SAELENS GERARD</t>
  </si>
  <si>
    <t>DE WINTER EVY</t>
  </si>
  <si>
    <t>VAN DE CAUTER KEVIN</t>
  </si>
  <si>
    <t>NEVE KEVIN</t>
  </si>
  <si>
    <t>AELVOET MAARTEN</t>
  </si>
  <si>
    <t>HEYNDRICKX LUC</t>
  </si>
  <si>
    <t>VANDEVEIRE PIET</t>
  </si>
  <si>
    <t>VAN ECK BEN</t>
  </si>
  <si>
    <t>DE WOLF JORIS</t>
  </si>
  <si>
    <t>SCHEPENS STEVEN</t>
  </si>
  <si>
    <t>DE WINTER PEPIJN</t>
  </si>
  <si>
    <t>DE WOLF MAARTEN</t>
  </si>
  <si>
    <t>PTERNITIS CHRISTUS</t>
  </si>
  <si>
    <t>DE GREVE HUBERT</t>
  </si>
  <si>
    <t>KOSORUKOVA EKATERINA</t>
  </si>
  <si>
    <t>CORNELIS PATRICK</t>
  </si>
  <si>
    <t>DE SUTTER RUDY</t>
  </si>
  <si>
    <t>DE MEYERE STEVEN</t>
  </si>
  <si>
    <t>HUGAERT DAAN</t>
  </si>
  <si>
    <t>LAMBRECHT LUC</t>
  </si>
  <si>
    <t>DE MAERE THEO</t>
  </si>
  <si>
    <t>LAMBRECHT THORWALD</t>
  </si>
  <si>
    <t>D'HONDT ANTHES</t>
  </si>
  <si>
    <t>DIEPENDAELE FEMKE</t>
  </si>
  <si>
    <t>DIEPENDAELE YONI</t>
  </si>
  <si>
    <t>VAN ONACKER GILLES</t>
  </si>
  <si>
    <t>BROCHEZ OLIVIER</t>
  </si>
  <si>
    <t>EVERAERT ESTHER</t>
  </si>
  <si>
    <t>ONGENAERT FRANK</t>
  </si>
  <si>
    <t>DE BOSSCHER GUILLAUME</t>
  </si>
  <si>
    <t>VERHAEGHE TIM</t>
  </si>
  <si>
    <t>WITTEVRONGEL ANNICK</t>
  </si>
  <si>
    <t>CREMERS JONATHAN</t>
  </si>
  <si>
    <t>NINCLAUS WOUTER</t>
  </si>
  <si>
    <t>D'HOOGHE JACQUES</t>
  </si>
  <si>
    <t>GOUWY HANNES</t>
  </si>
  <si>
    <t>CLEYNER ANDY</t>
  </si>
  <si>
    <t>VANDERSTRAETEN LAURENS</t>
  </si>
  <si>
    <t>VAN DE VELDE MATTIAS</t>
  </si>
  <si>
    <t>ISAYEV IBRAGIM</t>
  </si>
  <si>
    <t>STAND NA RONDE 5</t>
  </si>
  <si>
    <t>STAND NA RONDE 4</t>
  </si>
  <si>
    <t>STAND NA RONDE 3</t>
  </si>
  <si>
    <t>STAND NA RONDE 6</t>
  </si>
  <si>
    <t>RAEMDONCK GEORGES</t>
  </si>
  <si>
    <t>VAN PARYS NIKITA</t>
  </si>
  <si>
    <t>MARAS RAOUL</t>
  </si>
  <si>
    <t>LESAFFER MICHEL</t>
  </si>
  <si>
    <t>DE WINTER ARNE</t>
  </si>
  <si>
    <t>GEIRNAERT RUDY</t>
  </si>
  <si>
    <t>MOLLEMAN TRISTAN</t>
  </si>
  <si>
    <t>DELVA THOMAS</t>
  </si>
  <si>
    <t>GEERNAERT DAVY</t>
  </si>
  <si>
    <t>DERYCKE KASPER</t>
  </si>
  <si>
    <t>LEFEVRE AULIKKI</t>
  </si>
  <si>
    <t>D'RIET MAURICE</t>
  </si>
  <si>
    <t>ENGELS ANTON</t>
  </si>
  <si>
    <t>VANMEIRHAEGHE TIJL</t>
  </si>
  <si>
    <t>DHAEYER NICHOLAS</t>
  </si>
  <si>
    <t>ROOSEN DIRK</t>
  </si>
  <si>
    <t>SHAERI BARDIA</t>
  </si>
  <si>
    <t>LEFEVRE YORIK</t>
  </si>
  <si>
    <t>VERSTRAETEN LEANDER</t>
  </si>
  <si>
    <t>DHAEYER ALEXANDER</t>
  </si>
  <si>
    <t>GOSSYE MICHIEL</t>
  </si>
  <si>
    <t>BOONE KAREL</t>
  </si>
  <si>
    <t>ROESBEKE MARC</t>
  </si>
  <si>
    <t>DE GRAEVE DAAN</t>
  </si>
  <si>
    <t>HEUNINCK JOYCE</t>
  </si>
  <si>
    <t>ARDINOIS SANDER</t>
  </si>
  <si>
    <t>GELAUDE PIET</t>
  </si>
  <si>
    <t>RAEMDONCK MATTHIAS</t>
  </si>
  <si>
    <t>LECLERCQ ARNOUD</t>
  </si>
  <si>
    <t>HINION SHAUNI</t>
  </si>
  <si>
    <t>BOCKSTAL LIEVEN</t>
  </si>
  <si>
    <t>DEWILDE JOOST</t>
  </si>
  <si>
    <t>LECLERCQ GAETAN</t>
  </si>
  <si>
    <t>DE GREVE ANNELEEN</t>
  </si>
  <si>
    <t>VAN QUICKENBORNE LOIC</t>
  </si>
  <si>
    <t>BILCKE SEPPE</t>
  </si>
  <si>
    <t>DEGRYSE SIMON</t>
  </si>
  <si>
    <t>DEGRYSE FREDERIC</t>
  </si>
  <si>
    <t>LIEVENS KILIAN</t>
  </si>
  <si>
    <t>DUROI LAURENT</t>
  </si>
  <si>
    <t>BOVIJN MARC</t>
  </si>
  <si>
    <t>VAN DE MERGEL GEOFFRY</t>
  </si>
  <si>
    <t>NUYTHENS MARIEKE</t>
  </si>
  <si>
    <t>EEMAN LIONEL</t>
  </si>
  <si>
    <t>DEBOUVER TORBEN</t>
  </si>
  <si>
    <t>DHAEYER CARLOTTA</t>
  </si>
  <si>
    <t>DEVRIESE DRIES</t>
  </si>
  <si>
    <t>BARTHOLOMEEUSEN NICO</t>
  </si>
  <si>
    <t>BILCKE WANNES</t>
  </si>
  <si>
    <t>VERMASSEN MELISSA</t>
  </si>
  <si>
    <t>COUSSE TATJANAH</t>
  </si>
  <si>
    <t>VERMASSEN STEFAAN</t>
  </si>
  <si>
    <t>BAUWENS LAURENS</t>
  </si>
  <si>
    <t>GALLE FONS</t>
  </si>
  <si>
    <t>DE JONGE BEN</t>
  </si>
  <si>
    <t>VANDERMEULEN ARTHUR</t>
  </si>
  <si>
    <t>DE ROECK LANCELOT</t>
  </si>
  <si>
    <t>DE NEEF BERT</t>
  </si>
  <si>
    <t>DE WAEGENAERE MAARTEN</t>
  </si>
  <si>
    <t>VAN DE CASTEELE IBE</t>
  </si>
  <si>
    <t>HAELTERMAN ROBIN</t>
  </si>
  <si>
    <t>DE BEER RUBEN</t>
  </si>
  <si>
    <t>GALLE JEF</t>
  </si>
  <si>
    <t>MEERSMAN KLAAS</t>
  </si>
  <si>
    <t>VANDENBERGH MATTHIAS</t>
  </si>
  <si>
    <t>WAEYTENS RUBEN</t>
  </si>
  <si>
    <t>INGELS MARCEL</t>
  </si>
  <si>
    <t>DE CRAENE EVELYN</t>
  </si>
  <si>
    <t>VAN COILLIE JOHNNIE</t>
  </si>
  <si>
    <t>VAN COLLIE JONAS</t>
  </si>
  <si>
    <t>ALLIET DAVY</t>
  </si>
  <si>
    <t>DOBBELAERE BRAM</t>
  </si>
  <si>
    <t>VAN RIJSSELBERGE LOUIE</t>
  </si>
  <si>
    <t>LEYS LISA</t>
  </si>
  <si>
    <t>CORTIER NICOLAS</t>
  </si>
  <si>
    <t>CLAES JASPER</t>
  </si>
  <si>
    <t>HOFMAN THOMAS</t>
  </si>
  <si>
    <t>TERMONT TIMOTHY</t>
  </si>
  <si>
    <t>DE HENAU MAARTEN</t>
  </si>
  <si>
    <t>VANDELACLUZE IAN</t>
  </si>
  <si>
    <t>NYS JONAS</t>
  </si>
  <si>
    <t>DESCHEPPER SIMON</t>
  </si>
  <si>
    <t>DE SAEDELEER ANKE</t>
  </si>
  <si>
    <t>DERNICOURT ELISABETH</t>
  </si>
  <si>
    <t>SEMEELEN JONAS</t>
  </si>
  <si>
    <t>DE WEIRDT MATHIEU</t>
  </si>
  <si>
    <t>CLAES MATTIAS</t>
  </si>
  <si>
    <t>SUYKENS JAN</t>
  </si>
  <si>
    <t>VAN CAUWENBERGHE FREDERIK</t>
  </si>
  <si>
    <t>DE SAEDELEER MIEKE</t>
  </si>
  <si>
    <t>ROOS ERIC</t>
  </si>
  <si>
    <t>DE VUYT NIKO</t>
  </si>
  <si>
    <t>VAN CALSTER SEBASTIEN</t>
  </si>
  <si>
    <t>DE VLEESCHAUWER MAARTEN</t>
  </si>
  <si>
    <t>DEMEY ROBBE</t>
  </si>
  <si>
    <t>VAN EECHOUTE TRISTAN</t>
  </si>
  <si>
    <t>EEMAN MAX</t>
  </si>
  <si>
    <t>DE VRIEZE MIKE</t>
  </si>
  <si>
    <t>DEGRYSE LUC</t>
  </si>
  <si>
    <t>DE BACKER DAMIAAN</t>
  </si>
  <si>
    <t>MULLER PETER</t>
  </si>
  <si>
    <t>GILLIS PATRICK</t>
  </si>
  <si>
    <t>MARTIN KOEN</t>
  </si>
  <si>
    <t>MARTENS WIM</t>
  </si>
  <si>
    <t>NEYT JORIS</t>
  </si>
  <si>
    <t>COCHUYT JOHAN</t>
  </si>
  <si>
    <t>D'HONDT HILDE</t>
  </si>
  <si>
    <t>SADONES LENNERT</t>
  </si>
  <si>
    <t>MOLINA GOMEZ DAVID</t>
  </si>
  <si>
    <t>DE PRAETER KOENRAAD</t>
  </si>
  <si>
    <t>KETELS BOB</t>
  </si>
  <si>
    <t>DE ROO SAMUEL</t>
  </si>
  <si>
    <t>BLOMME WOUTER</t>
  </si>
  <si>
    <t>D'HONDT BART</t>
  </si>
  <si>
    <t>VYBOROVA LANA</t>
  </si>
  <si>
    <t>VYBOROVA RUSLAN</t>
  </si>
  <si>
    <t>DE SCHAMPHELEIRE GLEN</t>
  </si>
  <si>
    <t>DOBBELAERE MARIE</t>
  </si>
  <si>
    <t>RAMACKER NICO</t>
  </si>
  <si>
    <t>ROOSE BERNARD</t>
  </si>
  <si>
    <t>DE CONINCK MICHEL</t>
  </si>
  <si>
    <t>VAN HOUTTE RANDY</t>
  </si>
  <si>
    <t>DE MULDER CHAIM</t>
  </si>
  <si>
    <t>DE SCHEPPER MATTIAS</t>
  </si>
  <si>
    <t>ARNOLD FRIEDA-DOROTHEA</t>
  </si>
  <si>
    <t>VERSMISSEN JORIE</t>
  </si>
  <si>
    <t>D'HONDT MATTIJS</t>
  </si>
  <si>
    <t>DE WILDE DINO</t>
  </si>
  <si>
    <t>DEVREESE SARAH</t>
  </si>
  <si>
    <t>FAICT JONAS</t>
  </si>
  <si>
    <t>BROKKEN STEVE</t>
  </si>
  <si>
    <t>SEGERS JONAS</t>
  </si>
  <si>
    <t>FEYS WOUTER</t>
  </si>
  <si>
    <t>LEMAN ATHEA</t>
  </si>
  <si>
    <t>VAN DAMME PATRICK</t>
  </si>
  <si>
    <t>VAN GORP STEVEN</t>
  </si>
  <si>
    <t>LEMAN NIKKI</t>
  </si>
  <si>
    <t>WIJNENDAELE KRIS</t>
  </si>
  <si>
    <t>VAN DE GEHUCHTE RONNY</t>
  </si>
  <si>
    <t>WILLAERT TIM</t>
  </si>
  <si>
    <t>SLEGERS PIETER</t>
  </si>
  <si>
    <t>KHONGHALOOS ZORIK</t>
  </si>
  <si>
    <t>LAMPENS AMBER</t>
  </si>
  <si>
    <t>VAN AUTREVE NICK</t>
  </si>
  <si>
    <t>MEIRPOEL BJORN</t>
  </si>
  <si>
    <t>DE CONINCK RIK</t>
  </si>
  <si>
    <t>DE JAEGER JONAS</t>
  </si>
  <si>
    <t>VANDE KERKCHOVE JENS</t>
  </si>
  <si>
    <t>ADINS OLIVIER</t>
  </si>
  <si>
    <t>VANHEEL FRANK</t>
  </si>
  <si>
    <t>RAWOENS JONAS</t>
  </si>
  <si>
    <t>JANSSENS ASHLEY</t>
  </si>
  <si>
    <t>VAN PARIJS QUINTEN</t>
  </si>
  <si>
    <t>VAN LANCKER DIEGO</t>
  </si>
  <si>
    <t>PIEN GERT</t>
  </si>
  <si>
    <t>SLOORE MARCO</t>
  </si>
  <si>
    <t>RAAT MICHIEL</t>
  </si>
  <si>
    <t>VAN DEN BOSSCHE GUNTER</t>
  </si>
  <si>
    <t>MISEREZ OLIVIER</t>
  </si>
  <si>
    <t>DE POT BO</t>
  </si>
  <si>
    <t>DEMEESTERE ROB</t>
  </si>
  <si>
    <t>MARTENS GEERT</t>
  </si>
  <si>
    <t>DE SMET NARANI</t>
  </si>
  <si>
    <t>VANPEPERSTRAETE LIES</t>
  </si>
  <si>
    <t>DE SMET GERBREN</t>
  </si>
  <si>
    <t>DEWINKELER SANDER</t>
  </si>
  <si>
    <t>STAES MARCEL</t>
  </si>
  <si>
    <t>GEZELS SIMON</t>
  </si>
  <si>
    <t>NERINCX KLAAS</t>
  </si>
  <si>
    <t>STEENBRUGGE EGON</t>
  </si>
  <si>
    <t>DE BAETS CHRISTOF</t>
  </si>
  <si>
    <t>VAN DER POORTEN SVEN</t>
  </si>
  <si>
    <t>PHILIPS BART</t>
  </si>
  <si>
    <t>VANASSCHE STEFAN</t>
  </si>
  <si>
    <t>DE COCK PASCAL</t>
  </si>
  <si>
    <t>RIBBENS WENZEL</t>
  </si>
  <si>
    <t>VANDEN BOSSCHE NICOLAS</t>
  </si>
  <si>
    <t>ROOS DAVID</t>
  </si>
  <si>
    <t>VAN WEZEMAEL BRENT</t>
  </si>
  <si>
    <t>MOTTE JAN</t>
  </si>
  <si>
    <t>DHUYVETTER FREDERIK</t>
  </si>
  <si>
    <t>CARRIJN BART</t>
  </si>
  <si>
    <t>BLANCQUAERT ROBERT</t>
  </si>
  <si>
    <t>LEFEBVRE WILLY</t>
  </si>
  <si>
    <t>VYBOROVA YULIYA</t>
  </si>
  <si>
    <t>VANDEVELDE GEORGES</t>
  </si>
  <si>
    <t>HEYVAERT JOHAN</t>
  </si>
  <si>
    <t>THIENPONDT MARDOEK</t>
  </si>
  <si>
    <t>WILLIAME TIMOTHY</t>
  </si>
  <si>
    <t>VERNIMMEN GINO</t>
  </si>
  <si>
    <t>DE PAUW DAVID</t>
  </si>
  <si>
    <t>DE BUCK YVES</t>
  </si>
  <si>
    <t>SPAENHOVEN TOM</t>
  </si>
  <si>
    <t>LAGAERT FRANKY</t>
  </si>
  <si>
    <t>VAN HECKE PASCAL</t>
  </si>
  <si>
    <t>MEDJAHED DJAFER</t>
  </si>
  <si>
    <t>LANGENHUYSEN TIMOTHY</t>
  </si>
  <si>
    <t>VERHALLE ELIAS</t>
  </si>
  <si>
    <t>KERCKVOORDE MARTIN</t>
  </si>
  <si>
    <t>GOOSSENS ANNELIES</t>
  </si>
  <si>
    <t>DEMEY BENNO</t>
  </si>
  <si>
    <t>FERDINANDE PELLE</t>
  </si>
  <si>
    <t>CORNELIS MARC</t>
  </si>
  <si>
    <t>MAES KEVIN</t>
  </si>
  <si>
    <t>BOEL JEROEN</t>
  </si>
  <si>
    <t>LEBON OLIVIER</t>
  </si>
  <si>
    <t>GHAZINOER ABBAS</t>
  </si>
  <si>
    <t>DE MEERSMAN YIANNIS</t>
  </si>
  <si>
    <t>VAN HOE PIETER</t>
  </si>
  <si>
    <t>VAN HOE WILLEM</t>
  </si>
  <si>
    <t>VAN HOE STEFAAN</t>
  </si>
  <si>
    <t>ROELANDT ANDREAS</t>
  </si>
  <si>
    <t>BROEDERS BOY</t>
  </si>
  <si>
    <t>DE MEYER JAN</t>
  </si>
  <si>
    <t>HOSTE JEROEN</t>
  </si>
  <si>
    <t>VAN DAMME TOM</t>
  </si>
  <si>
    <t>BAEKE JAN</t>
  </si>
  <si>
    <t>CHIMAKADZE GEORGE</t>
  </si>
  <si>
    <t>DE LETTER KEVIN</t>
  </si>
  <si>
    <t>DE SMET STIJN</t>
  </si>
  <si>
    <t>D'HONDT TIBO</t>
  </si>
  <si>
    <t>FRAEYMAN SANDER</t>
  </si>
  <si>
    <t>JOCQUE JELLE</t>
  </si>
  <si>
    <t>JOCQUE JENS</t>
  </si>
  <si>
    <t>SIERENS GAUTHIER</t>
  </si>
  <si>
    <t>SPINEL TANGUY</t>
  </si>
  <si>
    <t>TURPYN JASPER</t>
  </si>
  <si>
    <t>VANDE RYSE RUBEN</t>
  </si>
  <si>
    <t>BEYENS CHRISTOPHE</t>
  </si>
  <si>
    <t>DELANGHE DIEDRIK</t>
  </si>
  <si>
    <t>DE PAUW CEDRIC</t>
  </si>
  <si>
    <t>VANDE RYSE STEVEN</t>
  </si>
  <si>
    <t>VERBEKE MARIJN</t>
  </si>
  <si>
    <t>VAN HECKE HANNE</t>
  </si>
  <si>
    <t>HERREGAT EWOUD</t>
  </si>
  <si>
    <t>THYS ANGELO</t>
  </si>
  <si>
    <t>DE BLENDE NANDO</t>
  </si>
  <si>
    <t>VAN DE VYVER SERGE</t>
  </si>
  <si>
    <t>VANDEVELDE QUINTEN</t>
  </si>
  <si>
    <t>BOURDEAUD'HUI JOLAN</t>
  </si>
  <si>
    <t>RAES WILLEM</t>
  </si>
  <si>
    <t>MOTTE JORIS</t>
  </si>
  <si>
    <t>VAN DER HAEGHEN THIBO</t>
  </si>
  <si>
    <t>NIBBELINK MICHAEL</t>
  </si>
  <si>
    <t>VERCRUYSSE VINCENT</t>
  </si>
  <si>
    <t>WAUTERS FLORE</t>
  </si>
  <si>
    <t>VAN WONTERGHEM GEERT</t>
  </si>
  <si>
    <t>DE GROOTE KRISTOF</t>
  </si>
  <si>
    <t>VERCAUTER JEROEN</t>
  </si>
  <si>
    <t>GOETHALS TOM</t>
  </si>
  <si>
    <t>DUTROUX TORRY</t>
  </si>
  <si>
    <t>WITTENBERG ROBIN</t>
  </si>
  <si>
    <t>WIELFAERT KOEN</t>
  </si>
  <si>
    <t>GOORMACHTIGH LAURENS</t>
  </si>
  <si>
    <t>DE CLERCQ HADEWIJCH</t>
  </si>
  <si>
    <t>DE LOOR JOOST</t>
  </si>
  <si>
    <t>DE RIJCK JASMIEN</t>
  </si>
  <si>
    <t>D'HAESE JONATHAN</t>
  </si>
  <si>
    <t>GEES WOUTER</t>
  </si>
  <si>
    <t>VAN DAELE DAVE</t>
  </si>
  <si>
    <t>GEES BRENT</t>
  </si>
  <si>
    <t>BERTENS HILDE</t>
  </si>
  <si>
    <t>VAN DAMME STEPHANIE</t>
  </si>
  <si>
    <t>VAN DEN BOSSCHE EWOUD</t>
  </si>
  <si>
    <t>COVENTS MAARTEN</t>
  </si>
  <si>
    <t>DE BACKER FRANK</t>
  </si>
  <si>
    <t>VAN DEN EECKHAUT STIJN</t>
  </si>
  <si>
    <t>DE GRAEF MARC</t>
  </si>
  <si>
    <t>WANZEELE JAN</t>
  </si>
  <si>
    <t>COEN LIESELOTTE</t>
  </si>
  <si>
    <t>DECLERCQ JONAS</t>
  </si>
  <si>
    <t>SLOORE JOZEF</t>
  </si>
  <si>
    <t>MOSTINCKX MARNIX</t>
  </si>
  <si>
    <t>COUSSERIER TIM</t>
  </si>
  <si>
    <t>KELLENS PIETER-JAN</t>
  </si>
  <si>
    <t>BRACKE TIM</t>
  </si>
  <si>
    <t>COPPENS NELE</t>
  </si>
  <si>
    <t>VANBELLEGHEM PATRICK</t>
  </si>
  <si>
    <t>DE VUYST SIMON</t>
  </si>
  <si>
    <t>HAEGEMAN JEAN-PIERRE</t>
  </si>
  <si>
    <t>BEGIJN FRANCIS</t>
  </si>
  <si>
    <t>COX NATASJA</t>
  </si>
  <si>
    <t>DE ZUTTER TINO</t>
  </si>
  <si>
    <t>DE POOTER RONALD</t>
  </si>
  <si>
    <t>CRAPROEN ERIC</t>
  </si>
  <si>
    <t>DE BAERDEMAEKER RUBEN</t>
  </si>
  <si>
    <t>VAN BELLEGHEM ERIC</t>
  </si>
  <si>
    <t>HEMELSOET ELIAS</t>
  </si>
  <si>
    <t>COPPENS LEON</t>
  </si>
  <si>
    <t>CUVELIER DIETER</t>
  </si>
  <si>
    <t>DE PAUW FREDDY</t>
  </si>
  <si>
    <t>BONGAERTS ROBIN</t>
  </si>
  <si>
    <t>VAN LIERDE THIJS</t>
  </si>
  <si>
    <t>COX SARAH</t>
  </si>
  <si>
    <t>DE PAUW SOOI</t>
  </si>
  <si>
    <t>VERLINDEN ROBIJN</t>
  </si>
  <si>
    <t>VAN WAEYENBERGE MICHIEL</t>
  </si>
  <si>
    <t>VAN WAEYENBERGE ELIAS</t>
  </si>
  <si>
    <t>VAN MULLEM FRANS</t>
  </si>
  <si>
    <t>BOURGOIGNIE JONAS</t>
  </si>
  <si>
    <t>BOURGOIGNIE BRECHT</t>
  </si>
  <si>
    <t>MOREELS RUBEN</t>
  </si>
  <si>
    <t>DE ROOVER BENJAMIN</t>
  </si>
  <si>
    <t>THIEREN LUC</t>
  </si>
  <si>
    <t>VAN ACKER ETIENNE</t>
  </si>
  <si>
    <t>VANDERCASSEYEN LAURENS</t>
  </si>
  <si>
    <t>VAN DE VYVER ODILE</t>
  </si>
  <si>
    <t>MONSAERT ARAN</t>
  </si>
  <si>
    <t>HEMELSOET MICHAEL</t>
  </si>
  <si>
    <t>BLOMMAERT LIEVEN</t>
  </si>
  <si>
    <t>HEMELSOET SANDER</t>
  </si>
  <si>
    <t>HERREMANS JORGEN</t>
  </si>
  <si>
    <t>WOSTYN JAN</t>
  </si>
  <si>
    <t>HOUBRAKEN MAARTEN</t>
  </si>
  <si>
    <t>DEPUYDT THOMAS</t>
  </si>
  <si>
    <t>DEPUYDT MATTHIAS</t>
  </si>
  <si>
    <t>HUGELIER DAVID</t>
  </si>
  <si>
    <t>WUYTACK LUC</t>
  </si>
  <si>
    <t>LEJEUNE SIMON</t>
  </si>
  <si>
    <t>DESCAMPS STIJN</t>
  </si>
  <si>
    <t>MEERSMAN TOON</t>
  </si>
  <si>
    <t>STEVENS ARNO</t>
  </si>
  <si>
    <t>DE VLIEGHER YVES</t>
  </si>
  <si>
    <t>CATTOIR HARRY</t>
  </si>
  <si>
    <t>STEVENS RANDY</t>
  </si>
  <si>
    <t>JOLY BRAM</t>
  </si>
  <si>
    <t>VAN DE WEGHE SIMON</t>
  </si>
  <si>
    <t>DE GROOTE THOMAS</t>
  </si>
  <si>
    <t>MULS GILKE</t>
  </si>
  <si>
    <t>DE POORTER ANDRE</t>
  </si>
  <si>
    <t>BIELAT MIKO</t>
  </si>
  <si>
    <t>GABRIELS ANTOON</t>
  </si>
  <si>
    <t>PROVOOST EVELYNE</t>
  </si>
  <si>
    <t>HERREMERRE PIERRE</t>
  </si>
  <si>
    <t>EGGERMONT ARNAULT-QUENTIN</t>
  </si>
  <si>
    <t>DE CRAMER JASON</t>
  </si>
  <si>
    <t>DE CRAMER CLINT</t>
  </si>
  <si>
    <t>STEENBEKE DIRK</t>
  </si>
  <si>
    <t>STAND NA RONDE 2</t>
  </si>
  <si>
    <t>SMEKENS RUBEN</t>
  </si>
  <si>
    <t>DE MEDTS TOM</t>
  </si>
  <si>
    <t>TALPE ROBIN</t>
  </si>
  <si>
    <t>STEVENS YANNICK</t>
  </si>
  <si>
    <t>TUYPENS LANDER</t>
  </si>
  <si>
    <t>VAN CAUWELAERT AURELIE</t>
  </si>
  <si>
    <t>VANCAUWENBERGHE ANTHONY</t>
  </si>
  <si>
    <t>VANDENBERGHEN FEMKE</t>
  </si>
  <si>
    <t>VAN ECK KOEN</t>
  </si>
  <si>
    <t>WATTEEUW LAURENT</t>
  </si>
  <si>
    <t>VANDENBERGHEN JENS</t>
  </si>
  <si>
    <t>VAN DEN BOGAERT EWOUD</t>
  </si>
  <si>
    <t>NIJS MAARTEN</t>
  </si>
  <si>
    <t>VANDERCASSEYEN SEBASTIAN</t>
  </si>
  <si>
    <t>VAN DER SMISSEN TIM</t>
  </si>
  <si>
    <t>VAN HERZEELE KOEN</t>
  </si>
  <si>
    <t>VAN HERZEELE TIJL</t>
  </si>
  <si>
    <t>VAN LIEDEKERKE BRECHT</t>
  </si>
  <si>
    <t>VAN NIEUWENHOVE INE</t>
  </si>
  <si>
    <t>VANOOTEGHEM ELKE</t>
  </si>
  <si>
    <t>VAN SIMAEYS JELENA</t>
  </si>
  <si>
    <t>DE GROOTE LARS</t>
  </si>
  <si>
    <t>VAN WEZEMAEL ROBIN</t>
  </si>
  <si>
    <t>MISEREZ TIM</t>
  </si>
  <si>
    <t>SALIGO PIETER</t>
  </si>
  <si>
    <t>LION THOMAS</t>
  </si>
  <si>
    <t>ZUTTERMAN REMI</t>
  </si>
  <si>
    <t>VERBRAEKEL LIEN</t>
  </si>
  <si>
    <t>SIAROV STEFAN</t>
  </si>
  <si>
    <t>CLAEYS PIETER</t>
  </si>
  <si>
    <t>VAN DORPE FILIP</t>
  </si>
  <si>
    <t>SAERENS WILLIAM</t>
  </si>
  <si>
    <t>STAELENS MARNIX</t>
  </si>
  <si>
    <t>BRAECKMAN FREDERIK</t>
  </si>
  <si>
    <t>BOSTEELS GASPARD</t>
  </si>
  <si>
    <t>COPPIETERS ANDRE</t>
  </si>
  <si>
    <t>GOUBERT KOENRAAD</t>
  </si>
  <si>
    <t>VERGAUWEN GILLES</t>
  </si>
  <si>
    <t>COPPIETERS TOM</t>
  </si>
  <si>
    <t>PIENS FRAUKE</t>
  </si>
  <si>
    <t>VERLEYEN LISA</t>
  </si>
  <si>
    <t>VERMASSEN AARON</t>
  </si>
  <si>
    <t>VERSPECHT LEEN</t>
  </si>
  <si>
    <t>VINCKE JENTEL</t>
  </si>
  <si>
    <t>DOERAENE ROBIN</t>
  </si>
  <si>
    <t>VAN DE WALLE COBE</t>
  </si>
  <si>
    <t>PIENS MARTIJN</t>
  </si>
  <si>
    <t>VERMEREN JENS</t>
  </si>
  <si>
    <t>COLLIER JENSEN</t>
  </si>
  <si>
    <t>WAUTERS SAM</t>
  </si>
  <si>
    <t>CRUZ LUZON REMI</t>
  </si>
  <si>
    <t>AUDENAERT WIM</t>
  </si>
  <si>
    <t>MULS RUDY</t>
  </si>
  <si>
    <t>DE CLERCQ DIRK</t>
  </si>
  <si>
    <t>KURMANOVA DILIARA</t>
  </si>
  <si>
    <t>BAUWENS DAMIAN</t>
  </si>
  <si>
    <t>DE MOYER WOUTER</t>
  </si>
  <si>
    <t>VERHOEST GEORGETTE</t>
  </si>
  <si>
    <t>BEUCKELS LEANDER</t>
  </si>
  <si>
    <t>BOGAERT ALEXANDER</t>
  </si>
  <si>
    <t>BREYNE NELE</t>
  </si>
  <si>
    <t>BOGATEROV ALI</t>
  </si>
  <si>
    <t>EVERAERT GUY</t>
  </si>
  <si>
    <t>VAN BUGGENHOUT RONY</t>
  </si>
  <si>
    <t>BOGATEROV ALICHAN</t>
  </si>
  <si>
    <t>DE VUYST SAM</t>
  </si>
  <si>
    <t>VAN HAELTER WALTER</t>
  </si>
  <si>
    <t>CONVENTS LOUIS</t>
  </si>
  <si>
    <t>VANDEPUTTE HUGO</t>
  </si>
  <si>
    <t>DOERAENE STIJN</t>
  </si>
  <si>
    <t>RENSHOFER TIM</t>
  </si>
  <si>
    <t>THYS HUBERT</t>
  </si>
  <si>
    <t>BRACKE ROBIN</t>
  </si>
  <si>
    <t>CARLIER EMILE</t>
  </si>
  <si>
    <t>PAEPENS FRANS</t>
  </si>
  <si>
    <t>NESSLANY JOZEF</t>
  </si>
  <si>
    <t>MAES HENDRIK</t>
  </si>
  <si>
    <t>LAMPROYE FRANCOIS</t>
  </si>
  <si>
    <t>VAN HULLE PATRICK</t>
  </si>
  <si>
    <t>MISEREZ BRAM</t>
  </si>
  <si>
    <t>BAETENS GILIAM</t>
  </si>
  <si>
    <t>DE SIMPELAERE FREDDY</t>
  </si>
  <si>
    <t>DEPLUS GEORGES</t>
  </si>
  <si>
    <t>VAN GORP KURT</t>
  </si>
  <si>
    <t>DE BAETS AMBER</t>
  </si>
  <si>
    <t>DEBACQ JACQUES</t>
  </si>
  <si>
    <t>DE BACKERE PIETER-JAN</t>
  </si>
  <si>
    <t>FRIEDMAN JONATHAN</t>
  </si>
  <si>
    <t>APERS JOHN</t>
  </si>
  <si>
    <t>DE BLAUWER ELWIN</t>
  </si>
  <si>
    <t>OPPEEL BRUNO</t>
  </si>
  <si>
    <t>DE BOCK BERTRAND</t>
  </si>
  <si>
    <t>DE BOCK CYRANO</t>
  </si>
  <si>
    <t>DE CLOET JANIS</t>
  </si>
  <si>
    <t>DE CORTE BRENT</t>
  </si>
  <si>
    <t>DE MEYER FLORIAN</t>
  </si>
  <si>
    <t>DE SMEDT JONAS</t>
  </si>
  <si>
    <t>DE VOS GAETAN</t>
  </si>
  <si>
    <t>DE VOS SEBASTIAN</t>
  </si>
  <si>
    <t>D'HONT KJELL</t>
  </si>
  <si>
    <t>D'HOORE DAVID</t>
  </si>
  <si>
    <t>VAN BRAECKEL PIETER</t>
  </si>
  <si>
    <t>BORREMANS MARIE</t>
  </si>
  <si>
    <t>DIELEMAN ISAAK</t>
  </si>
  <si>
    <t>BORREMANS CHARLOTTE</t>
  </si>
  <si>
    <t>BROOTHAERS PAMELA</t>
  </si>
  <si>
    <t>BRUSSELMANS LAURENS</t>
  </si>
  <si>
    <t>FADHOLI BRUNO</t>
  </si>
  <si>
    <t>VAN DE VELDE LUC</t>
  </si>
  <si>
    <t>CAMMAERT OLIVIER</t>
  </si>
  <si>
    <t>VAN DIJCKE MARNIC</t>
  </si>
  <si>
    <t>WILLEMS ROBIN</t>
  </si>
  <si>
    <t>DEROECK JARNO</t>
  </si>
  <si>
    <t>GIELEN VICTOR</t>
  </si>
  <si>
    <t>HILLEWAERE JORAN</t>
  </si>
  <si>
    <t>DE TRUE TOON</t>
  </si>
  <si>
    <t>DE BUCK MIGUEL</t>
  </si>
  <si>
    <t>DE LOORE FREDERIK</t>
  </si>
  <si>
    <t>CARBONEZ JEROEN</t>
  </si>
  <si>
    <t>DE WOLF SVEN</t>
  </si>
  <si>
    <t>VANHEUVERSWYN JEROEN</t>
  </si>
  <si>
    <t>CARBONEZ JURGEN</t>
  </si>
  <si>
    <t>HILLEWAERE MENNO</t>
  </si>
  <si>
    <t>BLANCQUAERT HENRI</t>
  </si>
  <si>
    <t>CATTOIR GLENN</t>
  </si>
  <si>
    <t>HOOGEWIJS MAXIME</t>
  </si>
  <si>
    <t>KINDTS OMRI</t>
  </si>
  <si>
    <t>CHOI MATTHEW</t>
  </si>
  <si>
    <t>LO NARDO FABIO</t>
  </si>
  <si>
    <t>CLAEYE KIRIAN</t>
  </si>
  <si>
    <t>DE BELIE WIM</t>
  </si>
  <si>
    <t>COGET PIERRE</t>
  </si>
  <si>
    <t>COLMAN SIMON</t>
  </si>
  <si>
    <t>DE SMEDT ELINE</t>
  </si>
  <si>
    <t>LOOTENS MATTHIAS</t>
  </si>
  <si>
    <t>OUAHAB YANIS</t>
  </si>
  <si>
    <t>PENSAERT JELLE</t>
  </si>
  <si>
    <t>RAEMDONCK STIJN</t>
  </si>
  <si>
    <t>DEPAUW STEFAAN</t>
  </si>
  <si>
    <t>DEFRE WALTER</t>
  </si>
  <si>
    <t>CASTELEIN DIRK</t>
  </si>
  <si>
    <t>DE BUCK VALERE</t>
  </si>
  <si>
    <t>VAN DE PONTSEELE ERIK</t>
  </si>
  <si>
    <t>PEIMANY PEIMAN</t>
  </si>
  <si>
    <t>KAMMINGA GOSSE</t>
  </si>
  <si>
    <t>ROOSEMEYERS CARLO</t>
  </si>
  <si>
    <t>HUYCK JOHAN</t>
  </si>
  <si>
    <t>DE HELDT KOEN</t>
  </si>
  <si>
    <t>MANNAERT ERWIN</t>
  </si>
  <si>
    <t>VAN ACKER TONY</t>
  </si>
  <si>
    <t>PLUM PIERRE</t>
  </si>
  <si>
    <t>HANSSEN RONNY</t>
  </si>
  <si>
    <t>DE RIJCKE TIMOTHY</t>
  </si>
  <si>
    <t>BAUWENS MARC</t>
  </si>
  <si>
    <t>BAETEN RENE</t>
  </si>
  <si>
    <t>VERHAEGHE PHILIP</t>
  </si>
  <si>
    <t>DEMUNCK JAN</t>
  </si>
  <si>
    <t>D'HAEYER DIRK</t>
  </si>
  <si>
    <t>LOOTENS WIM</t>
  </si>
  <si>
    <t>SNEPPE HERMAN</t>
  </si>
  <si>
    <t>CALLANT GEERT</t>
  </si>
  <si>
    <t>DE CAT BEN</t>
  </si>
  <si>
    <t>GUNST FRANK</t>
  </si>
  <si>
    <t>DESMYTER ERIK</t>
  </si>
  <si>
    <t>LAVA PATRICK</t>
  </si>
  <si>
    <t>DE VREESSE FRANK</t>
  </si>
  <si>
    <t>HENDERIKSE BERT</t>
  </si>
  <si>
    <t>DEN HAMER ADRI</t>
  </si>
  <si>
    <t>VANSON MARC</t>
  </si>
  <si>
    <t>GALLE ANDRE</t>
  </si>
  <si>
    <t>DE REYMAEKER WALTER</t>
  </si>
  <si>
    <t>DE PUTTER THEO</t>
  </si>
  <si>
    <t>LENDERS IVAN</t>
  </si>
  <si>
    <t>VANHEE FREDDY</t>
  </si>
  <si>
    <t>JACOBS GEORGES</t>
  </si>
  <si>
    <t>VERMEERSCH CHRIS</t>
  </si>
  <si>
    <t>WISE MICHAEL</t>
  </si>
  <si>
    <t>DOOREMONT DANNY</t>
  </si>
  <si>
    <t>DUCARMON RENZO</t>
  </si>
  <si>
    <t>VANRYCKEGHEM PHILIPPE</t>
  </si>
  <si>
    <t>COSTERS ANDRE</t>
  </si>
  <si>
    <t>DE PERLSMAEKER JONAS</t>
  </si>
  <si>
    <t>BOMBEEK RAF</t>
  </si>
  <si>
    <t>VAN KERREBROECK REINOUT</t>
  </si>
  <si>
    <t>CLAERHOUT EEFJE</t>
  </si>
  <si>
    <t>CLAERHOUT FLORIS</t>
  </si>
  <si>
    <t>VAN DE VAERD MIGUEL</t>
  </si>
  <si>
    <t>DE BIE STEPHAAN</t>
  </si>
  <si>
    <t>VAN VOOREN GERT</t>
  </si>
  <si>
    <t>NEYT KEVIN</t>
  </si>
  <si>
    <t>LECLERCQ ANDRE</t>
  </si>
  <si>
    <t>DELCOUR THOMAS</t>
  </si>
  <si>
    <t>SAELAERT SIMON</t>
  </si>
  <si>
    <t>LOWAGIE LISSELOTTE</t>
  </si>
  <si>
    <t>SNEL ALAIN</t>
  </si>
  <si>
    <t>VAN DEN HEEDE CHRISTIAN-J</t>
  </si>
  <si>
    <t>JALALIJAM SAID AMIL</t>
  </si>
  <si>
    <t>MOERMAN THOMAS</t>
  </si>
  <si>
    <t>BAELE JORIS</t>
  </si>
  <si>
    <t>CATTEEUW NICOLA</t>
  </si>
  <si>
    <t>CLAEYS ROBIN</t>
  </si>
  <si>
    <t>DE PAUW MATTHIAS</t>
  </si>
  <si>
    <t>RADEMAKERS MAARTEN</t>
  </si>
  <si>
    <t>VAN HESE PETER</t>
  </si>
  <si>
    <t>DELFORGE BENOIT</t>
  </si>
  <si>
    <t>DELFORGE LOUISE</t>
  </si>
  <si>
    <t>DELFORGE MATHIEU</t>
  </si>
  <si>
    <t>GEERAERTS SUS</t>
  </si>
  <si>
    <t>GOOSSENS ALEXANDER</t>
  </si>
  <si>
    <t>GOOSSENS LAWRENCE</t>
  </si>
  <si>
    <t>SCHRYVERS JEROEN</t>
  </si>
  <si>
    <t>BLONDEEL JESSE</t>
  </si>
  <si>
    <t>BUYDENS BRAM</t>
  </si>
  <si>
    <t>DE MEYST ELIAS</t>
  </si>
  <si>
    <t>DE TROYER WIM</t>
  </si>
  <si>
    <t>SZEKER RUBEN</t>
  </si>
  <si>
    <t>VAN DE GUCHT MICHIEL</t>
  </si>
  <si>
    <t>VAN ESBROECK ERIK</t>
  </si>
  <si>
    <t>VAN IMPE KWINTEN</t>
  </si>
  <si>
    <t>CALLEBAUT ARTHUR</t>
  </si>
  <si>
    <t>DE TRUE KWINTEN</t>
  </si>
  <si>
    <t>FOUTRE LAURE</t>
  </si>
  <si>
    <t>FOUTRE THOMAS</t>
  </si>
  <si>
    <t>GEERS MATHIEU</t>
  </si>
  <si>
    <t>SADONES BRECHT</t>
  </si>
  <si>
    <t>UMETALIEV ISKENDER</t>
  </si>
  <si>
    <t>VAN DEN BOSSCHE JAN-LARS</t>
  </si>
  <si>
    <t>VAN DE GEUCHTE NIELS</t>
  </si>
  <si>
    <t>VAN VERDEGEM WESLEY</t>
  </si>
  <si>
    <t>VAN HEULE XAVIER</t>
  </si>
  <si>
    <t>CAMERLINCK HELENA</t>
  </si>
  <si>
    <t>CAMERLINCK JOHANNA</t>
  </si>
  <si>
    <t>DE MITS TIM</t>
  </si>
  <si>
    <t>DE PAUW TIMO</t>
  </si>
  <si>
    <t>DE VISSCHER LENA</t>
  </si>
  <si>
    <t>DE VISSCHER LUCAS</t>
  </si>
  <si>
    <t>FORRE JENS</t>
  </si>
  <si>
    <t>FORRE WOUT</t>
  </si>
  <si>
    <t>GENS CEDRIC</t>
  </si>
  <si>
    <t>GAVEL FRANCOIS</t>
  </si>
  <si>
    <t>GLODT MATTHIAS</t>
  </si>
  <si>
    <t>GRUSLIN GILLES</t>
  </si>
  <si>
    <t>LASSEEL HOBIE</t>
  </si>
  <si>
    <t>MARTENS LAURA</t>
  </si>
  <si>
    <t>MOENTJENS ROBIN</t>
  </si>
  <si>
    <t>MOREEL TIBO</t>
  </si>
  <si>
    <t>VAN DE VAERD CEDRIC</t>
  </si>
  <si>
    <t>VAN DE VELDE SEBASTIAAN</t>
  </si>
  <si>
    <t>VAN DE VELDE SIEMEN</t>
  </si>
  <si>
    <t>VAN EETVELDE JONAH</t>
  </si>
  <si>
    <t>VAN ERUM ARNE</t>
  </si>
  <si>
    <t>VAN HEULE MACHTELD</t>
  </si>
  <si>
    <t>VAN HEULE XANDER</t>
  </si>
  <si>
    <t>GAUDISSABOIS MICHIEL</t>
  </si>
  <si>
    <t>GAUDISSABOIS SIEMEN</t>
  </si>
  <si>
    <t>GOOSSENS STEF</t>
  </si>
  <si>
    <t>DE COCK HERMAN</t>
  </si>
  <si>
    <t>DE VYLDER GILLES</t>
  </si>
  <si>
    <t>D'HONDT SIMON</t>
  </si>
  <si>
    <t>LOUWERS KOEN</t>
  </si>
  <si>
    <t>DESMET SVEN</t>
  </si>
  <si>
    <t>DE SMET BRECHT</t>
  </si>
  <si>
    <t>DE SMET LENNERT</t>
  </si>
  <si>
    <t>CUVELIER ANNELIES</t>
  </si>
  <si>
    <t>RAES NATHAN</t>
  </si>
  <si>
    <t>RODRIGUES DIAS DE SOUSA M</t>
  </si>
  <si>
    <t>CUVELIER MICHIEL</t>
  </si>
  <si>
    <t>DE GREYT JURGEN</t>
  </si>
  <si>
    <t>D'HAENE MATHIEU</t>
  </si>
  <si>
    <t>SIAU IZZY</t>
  </si>
  <si>
    <t>STEFFENS GUILLAUME</t>
  </si>
  <si>
    <t>D'HAENE AMAURY</t>
  </si>
  <si>
    <t>D'HONT NILS</t>
  </si>
  <si>
    <t>DE BRANT THALES</t>
  </si>
  <si>
    <t>ROEYGENS KOENRAAD</t>
  </si>
  <si>
    <t>DE BRUYCKER THOMAS</t>
  </si>
  <si>
    <t>VAN DEN EYNDE BAVO</t>
  </si>
  <si>
    <t>DE BRUYNE JEF</t>
  </si>
  <si>
    <t>VANWOLLEGHEM MATHIAS</t>
  </si>
  <si>
    <t>LEROY PETER</t>
  </si>
  <si>
    <t>VAN DEN EYNDE SIMON</t>
  </si>
  <si>
    <t>FLAMEE DIRK</t>
  </si>
  <si>
    <t>LIMBOURG REMI</t>
  </si>
  <si>
    <t>DE DENE JENS</t>
  </si>
  <si>
    <t>MATTHYS LUC</t>
  </si>
  <si>
    <t>PAUWELS RUDI</t>
  </si>
  <si>
    <t>DE GENDT JONAS</t>
  </si>
  <si>
    <t>DE JONG JOHANNES</t>
  </si>
  <si>
    <t>VANDE VELDE KRISTOF</t>
  </si>
  <si>
    <t>DE JONG QUINTEN</t>
  </si>
  <si>
    <t>VANHAN LARA</t>
  </si>
  <si>
    <t>VANNESTE CLEMENT</t>
  </si>
  <si>
    <t>VAN OVERMEIRE JORDY</t>
  </si>
  <si>
    <t>VAN PUYVELDE TIJS</t>
  </si>
  <si>
    <t>VAN TOMME VADIM</t>
  </si>
  <si>
    <t>VERMASSEN SANDER</t>
  </si>
  <si>
    <t>DE WILDE STEVEN</t>
  </si>
  <si>
    <t>CLAUS PETER</t>
  </si>
  <si>
    <t>DE METS BERT</t>
  </si>
  <si>
    <t>VERMEULEN JEROEN</t>
  </si>
  <si>
    <t>DE PAUW CORALIE</t>
  </si>
  <si>
    <t>DE POORTER JONATHAN</t>
  </si>
  <si>
    <t>VAN PARYS FREDERIK</t>
  </si>
  <si>
    <t>VANBELLINGEN PATRICK</t>
  </si>
  <si>
    <t>BAIJATI AHMAD</t>
  </si>
  <si>
    <t>DE REU LUC</t>
  </si>
  <si>
    <t>DE MEYER DAVID</t>
  </si>
  <si>
    <t>DOAIE MOHAMAD REZA</t>
  </si>
  <si>
    <t>COURTHEYN THOMAS</t>
  </si>
  <si>
    <t>SMET GEERT</t>
  </si>
  <si>
    <t>SPIESSENS JORIS</t>
  </si>
  <si>
    <t>DE SCHEPPER WARD</t>
  </si>
  <si>
    <t>DE SMEDT BERT</t>
  </si>
  <si>
    <t>GERMONPREZ DIRK</t>
  </si>
  <si>
    <t>DE SMEDT JORIS</t>
  </si>
  <si>
    <t>DE SMEDT ANNE-LEEN</t>
  </si>
  <si>
    <t>BAEKE LUCIEN</t>
  </si>
  <si>
    <t>DE SMEDT KASPER</t>
  </si>
  <si>
    <t>DE TRUE HANNES</t>
  </si>
  <si>
    <t>PIETERS PETER</t>
  </si>
  <si>
    <t>VAN DEN HOUTE OSCAR</t>
  </si>
  <si>
    <t>DE WAEL KEAGAN</t>
  </si>
  <si>
    <t>GAELENS FREDDY</t>
  </si>
  <si>
    <t>LAPORTE GREGORY</t>
  </si>
  <si>
    <t>HEEMERYCK JOHAN</t>
  </si>
  <si>
    <t>LAUWERIER FLORIS</t>
  </si>
  <si>
    <t>DECHAENE SIMON</t>
  </si>
  <si>
    <t>PONNET GUY</t>
  </si>
  <si>
    <t>DECLEYRE FAUST</t>
  </si>
  <si>
    <t>MARTIGNAGO JACQUES</t>
  </si>
  <si>
    <t>VAN QUICKENBORNE KRISTIAA</t>
  </si>
  <si>
    <t>VAN HOUTTE JOHAN</t>
  </si>
  <si>
    <t>DE ROO LUC</t>
  </si>
  <si>
    <t>VERBEKE AUGUST</t>
  </si>
  <si>
    <t>DESCHEPPER ANNELORE</t>
  </si>
  <si>
    <t>SCHAECK AN</t>
  </si>
  <si>
    <t>DEVREESE CHARLOTTE</t>
  </si>
  <si>
    <t>VEROEVEN ALBERT</t>
  </si>
  <si>
    <t>DHUYVETTER KOEN</t>
  </si>
  <si>
    <t>VAN DEN BOGAERT TONY</t>
  </si>
  <si>
    <t>LEONID ALEXANDROV</t>
  </si>
  <si>
    <t>SCHAECK PETER</t>
  </si>
  <si>
    <t>FACCHIN RONALD</t>
  </si>
  <si>
    <t>VANDECASTEELE REIMOND</t>
  </si>
  <si>
    <t>DE SCHEEMACKER PETER</t>
  </si>
  <si>
    <t>DESCAMPS BERT</t>
  </si>
  <si>
    <t>EIPPERS THOMAS</t>
  </si>
  <si>
    <t>HIMPE MICHEL</t>
  </si>
  <si>
    <t>VAN STEENBERGE PAUL</t>
  </si>
  <si>
    <t>BAUWENS STEVEN</t>
  </si>
  <si>
    <t>STEENBEKE PETER</t>
  </si>
  <si>
    <t>MEULLEMAN MACHTELD</t>
  </si>
  <si>
    <t>WELVAERT KRISTOF</t>
  </si>
  <si>
    <t>DEVREESE GERT</t>
  </si>
  <si>
    <t>DE SCHEPPER RUBEN</t>
  </si>
  <si>
    <t>VAN HESSCHE KOEN</t>
  </si>
  <si>
    <t>HEREMANS FREDDIE</t>
  </si>
  <si>
    <t>VAN HOOREBEKE JIMMY</t>
  </si>
  <si>
    <t>FLEURY ADRIEN</t>
  </si>
  <si>
    <t>ROELS FREDERIK</t>
  </si>
  <si>
    <t>ANG FREDERIC</t>
  </si>
  <si>
    <t>PANNEKOEK JEAN-PIERRE</t>
  </si>
  <si>
    <t>GEENS TOM</t>
  </si>
  <si>
    <t>VERSCHELDE WERNER</t>
  </si>
  <si>
    <t>EEMAN SIMON</t>
  </si>
  <si>
    <t>CANT GERT</t>
  </si>
  <si>
    <t>DE MEYER THOMAS</t>
  </si>
  <si>
    <t>VERSTRAETEN RENE</t>
  </si>
  <si>
    <t>MENNES BART</t>
  </si>
  <si>
    <t>ONGENA MARC</t>
  </si>
  <si>
    <t>LIJBAERT BRA</t>
  </si>
  <si>
    <t>VAN DE MOORTEL LUC</t>
  </si>
  <si>
    <t>HILLAERT STEVEN</t>
  </si>
  <si>
    <t>BRUSSELMANS SILKE</t>
  </si>
  <si>
    <t>VERZELE CHRISTOPHE</t>
  </si>
  <si>
    <t>JANSSENS BRUNO</t>
  </si>
  <si>
    <t>HUYBRECHT FRANS</t>
  </si>
  <si>
    <t>STEYAERT TO</t>
  </si>
  <si>
    <t>VERLINDEN PROSPER</t>
  </si>
  <si>
    <t>VAN NUFFEL MARCEL</t>
  </si>
  <si>
    <t>GRAMOZ GJINI</t>
  </si>
  <si>
    <t>GRIJP NINKE</t>
  </si>
  <si>
    <t>NESSEN QUINT</t>
  </si>
  <si>
    <t>VERBRUGGEN SAMUEL</t>
  </si>
  <si>
    <t>VERHASSELT JIMMY</t>
  </si>
  <si>
    <t>TOLLENAERE GEERT</t>
  </si>
  <si>
    <t>JANSSENS KEVIN</t>
  </si>
  <si>
    <t>HIMPE RUDY</t>
  </si>
  <si>
    <t>VANDEVELDE JOHAN</t>
  </si>
  <si>
    <t>DE SLOOVERE MICHAEL</t>
  </si>
  <si>
    <t>VAN DEN BROECK JOHAN</t>
  </si>
  <si>
    <t>HEUNGENS DAAN</t>
  </si>
  <si>
    <t>GYSELINCK JELLE</t>
  </si>
  <si>
    <t>COLIN PETER</t>
  </si>
  <si>
    <t>WAGNER HANS</t>
  </si>
  <si>
    <t>DANSCHUTTER STEFAN</t>
  </si>
  <si>
    <t>ANDRIESSEN MARCO</t>
  </si>
  <si>
    <t>VAN WAEYENBERGE KOEN</t>
  </si>
  <si>
    <t>DOBBELAERE LUC</t>
  </si>
  <si>
    <t>DE BRUYCKER HERMAN</t>
  </si>
  <si>
    <t>PICQUEUR ERIC</t>
  </si>
  <si>
    <t>ORINS KEVIN</t>
  </si>
  <si>
    <t>BREYNE JUSTIN</t>
  </si>
  <si>
    <t>HOFMAN RUTGER</t>
  </si>
  <si>
    <t>HOTY XHELADIN</t>
  </si>
  <si>
    <t>INGELS KOEN</t>
  </si>
  <si>
    <t>SIAI ANDRE</t>
  </si>
  <si>
    <t>INGELS NICK</t>
  </si>
  <si>
    <t>WAGEMANS PAUL</t>
  </si>
  <si>
    <t>VAN DER STRAETEN LIEVEN</t>
  </si>
  <si>
    <t>GREGOIR DIRK</t>
  </si>
  <si>
    <t>INGELS STEF</t>
  </si>
  <si>
    <t>VAN LANGENHOVEN THOMAS</t>
  </si>
  <si>
    <t>INGELS JENS</t>
  </si>
  <si>
    <t>STEENHAUT DOMINIQUE</t>
  </si>
  <si>
    <t>DECHAMPS GUIDO</t>
  </si>
  <si>
    <t>VAN MULDER ANDY</t>
  </si>
  <si>
    <t>VIJLE BEN</t>
  </si>
  <si>
    <t>JANSSEN FLEUR</t>
  </si>
  <si>
    <t>STEVENS MICHIEL</t>
  </si>
  <si>
    <t>VAN DE VELDE ROLAND</t>
  </si>
  <si>
    <t>JANSSENS DIETRICH</t>
  </si>
  <si>
    <t>VAN DE SIJPE STEVEN</t>
  </si>
  <si>
    <t>ERVYNCK JEROEN</t>
  </si>
  <si>
    <t>CROMPHAUT THIBAUT</t>
  </si>
  <si>
    <t>DE WEIRD GUNTER</t>
  </si>
  <si>
    <t>GALLE VEERLE</t>
  </si>
  <si>
    <t>KAPILA AYUSH</t>
  </si>
  <si>
    <t>WUYTACK DIRK</t>
  </si>
  <si>
    <t>GALLE DAPHNE</t>
  </si>
  <si>
    <t>VAN STAPPEN LIESBETH</t>
  </si>
  <si>
    <t>GOORMACHTIGH SOFIE</t>
  </si>
  <si>
    <t>VAN HOECKE ELENA</t>
  </si>
  <si>
    <t>VAN MELKEBEKE WILLEM</t>
  </si>
  <si>
    <t>DE MAESENEER MICHIEL</t>
  </si>
  <si>
    <t>VAN DEN BERGHE ADAM</t>
  </si>
  <si>
    <t>HUGELIER BART</t>
  </si>
  <si>
    <t>LEROY LAURENT</t>
  </si>
  <si>
    <t>DE SUTTER NELE</t>
  </si>
  <si>
    <t>SCHUTYSER LAURENS</t>
  </si>
  <si>
    <t>JESPERS JAN</t>
  </si>
  <si>
    <t>DE SUTTER STIJN</t>
  </si>
  <si>
    <t>VANDE CASTEELE JAN</t>
  </si>
  <si>
    <t>BURMS JEROEN</t>
  </si>
  <si>
    <t>LIBERT CHARLES</t>
  </si>
  <si>
    <t>DE MULDER LANDER</t>
  </si>
  <si>
    <t>GELDHOF GERD</t>
  </si>
  <si>
    <t>LIMBOURG TOON</t>
  </si>
  <si>
    <t>LUYTEN NICOLAS</t>
  </si>
  <si>
    <t>VAN EMMELO JOHN</t>
  </si>
  <si>
    <t>BORREMANS TIM</t>
  </si>
  <si>
    <t>HERREMANS GWENN</t>
  </si>
  <si>
    <t>DE RUYCK WOUT</t>
  </si>
  <si>
    <t>DE WEIRD MATTHIAS</t>
  </si>
  <si>
    <t>Vul hier de data in</t>
  </si>
  <si>
    <t>MAK FLEUR</t>
  </si>
  <si>
    <t>DE VUYST ROBBE</t>
  </si>
  <si>
    <t>MAK NILS</t>
  </si>
  <si>
    <t>DE WEIRD EVY</t>
  </si>
  <si>
    <t>MARCHAND GEOFFREY</t>
  </si>
  <si>
    <t>PICOS AGUIAR LUIS</t>
  </si>
  <si>
    <t>MARTENS LIESBET</t>
  </si>
  <si>
    <t>MARTENS SIMON</t>
  </si>
  <si>
    <t>VINCENT AYLA</t>
  </si>
  <si>
    <t>VANDENDRIESSCHE GUNTHER</t>
  </si>
  <si>
    <t>BENLAMCHICH IBRAHIM</t>
  </si>
  <si>
    <t>CLAUS RUBEN</t>
  </si>
  <si>
    <t>SALIGO LAURA</t>
  </si>
  <si>
    <t>MARTINY ANDREAS</t>
  </si>
  <si>
    <t>GYSELINCK ALFRED</t>
  </si>
  <si>
    <t>COSIJNS WESLEY</t>
  </si>
  <si>
    <t>MEIRSMAN BRAM</t>
  </si>
  <si>
    <t>MEIRSMAN HANNES</t>
  </si>
  <si>
    <t>VERBEEREN PETER</t>
  </si>
  <si>
    <t>WILLEMS CHRIS</t>
  </si>
  <si>
    <t>SLAGMULDERS MICHAEL</t>
  </si>
  <si>
    <t>ENGELS KURT</t>
  </si>
  <si>
    <t>BAETENS MATHIAS</t>
  </si>
  <si>
    <t>DE WIT WIM</t>
  </si>
  <si>
    <t>DE WAEL JENS</t>
  </si>
  <si>
    <t>VAN DER VEEKEN IVO</t>
  </si>
  <si>
    <t>MEULEMAN CEDRIC</t>
  </si>
  <si>
    <t>WILLEMS MAARTEN</t>
  </si>
  <si>
    <t>MORTIER SIMON</t>
  </si>
  <si>
    <t>DE VOGELAERE BART</t>
  </si>
  <si>
    <t>MAES SVEN</t>
  </si>
  <si>
    <t>DE CONINCK SIEN</t>
  </si>
  <si>
    <t>DEMAN EMILY</t>
  </si>
  <si>
    <t>RUYTHOOREN EMILE</t>
  </si>
  <si>
    <t>DE KEZEL JOLIEN</t>
  </si>
  <si>
    <t>DOOMS VINCENT</t>
  </si>
  <si>
    <t>VAN SPEYBROECK PHILIPPE</t>
  </si>
  <si>
    <t>NEIRINCKX KENNETH</t>
  </si>
  <si>
    <t>LEMMENS KAREN</t>
  </si>
  <si>
    <t>VAN DE VELDE KEVIN</t>
  </si>
  <si>
    <t>DE VRIEZE NATHAN</t>
  </si>
  <si>
    <t>OOSTERLINCK JORDY</t>
  </si>
  <si>
    <t>SPEYBROECK ERIC</t>
  </si>
  <si>
    <t>MEZIANI FARID</t>
  </si>
  <si>
    <t>D'HOORE GERTJAN</t>
  </si>
  <si>
    <t>MARTENS JANA</t>
  </si>
  <si>
    <t>PETROV SERVAAS</t>
  </si>
  <si>
    <t>PERSAN JAN</t>
  </si>
  <si>
    <t>VAN LEEUWEN JAN</t>
  </si>
  <si>
    <t>SCHAMP ROBIN</t>
  </si>
  <si>
    <t>VAN BEVEREN SIMON</t>
  </si>
  <si>
    <t>QUINTELIER BAVO</t>
  </si>
  <si>
    <t>COUCQUYT THIJS</t>
  </si>
  <si>
    <t>SMESSAERT DIEGO</t>
  </si>
  <si>
    <t>VANDEVELDE ARNE</t>
  </si>
  <si>
    <t>DE PRAETER JOHAN</t>
  </si>
  <si>
    <t>RAAT HELEEN</t>
  </si>
  <si>
    <t>VAN DE PUTTE ANDY</t>
  </si>
  <si>
    <t>GOOSSENS FLORIAN</t>
  </si>
  <si>
    <t>GOOSSENS JULIAN</t>
  </si>
  <si>
    <t>BURGDORFFER ANTON</t>
  </si>
  <si>
    <t>PROVOOST COR</t>
  </si>
  <si>
    <t>DE GENDT EDDY</t>
  </si>
  <si>
    <t>SCHMOOK GUSTAVO</t>
  </si>
  <si>
    <t>SCHROER CHARLOTTE</t>
  </si>
  <si>
    <t>ENGELBRECHT MICHIEL</t>
  </si>
  <si>
    <t>SCHROER LAURENZ</t>
  </si>
  <si>
    <t>SMETS JAIMY</t>
  </si>
  <si>
    <t>COELUS WILFRIED</t>
  </si>
  <si>
    <t>DANEELS DANY</t>
  </si>
  <si>
    <t>DE VLIEGHER CHRIS</t>
  </si>
  <si>
    <t>GOEMAN KAMIEL</t>
  </si>
  <si>
    <t>VAN DE VELDE KRISTIAAN</t>
  </si>
  <si>
    <t>STORME WIEBRECHT</t>
  </si>
  <si>
    <t>STRYBOL ROBIN</t>
  </si>
  <si>
    <t>TARASSIOUK ANDREI</t>
  </si>
  <si>
    <t>TERRENS TIMON</t>
  </si>
  <si>
    <t>TESTONE ASHLEY</t>
  </si>
  <si>
    <t>GROOTAERT LUC</t>
  </si>
  <si>
    <t>SPAENS KJELL</t>
  </si>
  <si>
    <t>BOONANTS RAF</t>
  </si>
  <si>
    <t>BUNKENS RUDI</t>
  </si>
  <si>
    <t>TEUGELS MATHIAS</t>
  </si>
  <si>
    <t>MAES ETIENNE</t>
  </si>
  <si>
    <t>THAS OLIVIER</t>
  </si>
  <si>
    <t>BOGAERT YANNICK</t>
  </si>
  <si>
    <t>VAN DEN EYNDE DENIS</t>
  </si>
  <si>
    <t>VAN STEENKISTE DIMITRY</t>
  </si>
  <si>
    <t>BERNAERT DIRK</t>
  </si>
  <si>
    <t>MATTHIJS ELIEN</t>
  </si>
  <si>
    <t>TUERLINCKX MICHAEL</t>
  </si>
  <si>
    <t>UYLEBROECK LAUREN</t>
  </si>
  <si>
    <t>VAERNEWYCK JONAS</t>
  </si>
  <si>
    <t>TIELS JAN</t>
  </si>
  <si>
    <t>MATTHIJS WOUTER</t>
  </si>
  <si>
    <t>VAN CAUTER JESSIE</t>
  </si>
  <si>
    <t>VAN BRANDE ERIC-JUNIOR</t>
  </si>
  <si>
    <t>DE VOS WOUTER</t>
  </si>
  <si>
    <t>VAN BRANDE NICOLAAS</t>
  </si>
  <si>
    <t>VAN CAUTEREN TOM</t>
  </si>
  <si>
    <t>CAUWELIER ETIENNE</t>
  </si>
  <si>
    <t>VAN DEN BOSSCHE MATHIAS</t>
  </si>
  <si>
    <t>MATTHIJS BRAM</t>
  </si>
  <si>
    <t>VAN CAUTEREN RUBEN</t>
  </si>
  <si>
    <t>VAN DE VELDE TIM</t>
  </si>
  <si>
    <t>VAN DE VOORDE NICK</t>
  </si>
  <si>
    <t>OLBRECHTS MIA</t>
  </si>
  <si>
    <t>VAN DAMME JOOST</t>
  </si>
  <si>
    <t>VAN EETVELDE WARD</t>
  </si>
  <si>
    <t>DE WILDE WILLY</t>
  </si>
  <si>
    <t>VERMEIR WANNES</t>
  </si>
  <si>
    <t>BOONE MARIO</t>
  </si>
  <si>
    <t>VAN KERREBROECK STIJN</t>
  </si>
  <si>
    <t>VAN HUFFEL PAULO</t>
  </si>
  <si>
    <t>VAN LAER JURGEN</t>
  </si>
  <si>
    <t>BRAECKEVELT DUNCAN</t>
  </si>
  <si>
    <t>VAN OOST WILLY</t>
  </si>
  <si>
    <t>VERSCHUEREN EDDY</t>
  </si>
  <si>
    <t>COPPENS HENDRIK</t>
  </si>
  <si>
    <t>DE CORTE GEORGES</t>
  </si>
  <si>
    <t>VAN KEMSEKE LANA</t>
  </si>
  <si>
    <t>VAN LAEKEN JONATHAN</t>
  </si>
  <si>
    <t>LABIEZE STEVEN</t>
  </si>
  <si>
    <t>REGNIERS YVES</t>
  </si>
  <si>
    <t>VAN OVERMEIRE PIETER</t>
  </si>
  <si>
    <t>REGNIERS GILLES</t>
  </si>
  <si>
    <t>ROSSEY STEFAAN</t>
  </si>
  <si>
    <t>JACOB RUDY</t>
  </si>
  <si>
    <t>DE RYCKE INGE</t>
  </si>
  <si>
    <t>DE CONINCK GEORGES</t>
  </si>
  <si>
    <t>VANDAELE MORRIS</t>
  </si>
  <si>
    <t>JANSSEN PAUL</t>
  </si>
  <si>
    <t>SCHUTYSER DIRK</t>
  </si>
  <si>
    <t>MOENS PATRICK</t>
  </si>
  <si>
    <t>KNOCKAERT TOM</t>
  </si>
  <si>
    <t>DANEELS BART</t>
  </si>
  <si>
    <t>VLAEMINCK FRANK</t>
  </si>
  <si>
    <t>VANDENBUSSCHE TOM</t>
  </si>
  <si>
    <t>VANDERMASSEN MICHIEL</t>
  </si>
  <si>
    <t>VAN POECKE WIM</t>
  </si>
  <si>
    <t>COLPAERT RUDY</t>
  </si>
  <si>
    <t>RENDERS DAAN</t>
  </si>
  <si>
    <t>MEERT DANNY</t>
  </si>
  <si>
    <t>KLIJSEN YVONNE</t>
  </si>
  <si>
    <t>THYS ANDRE</t>
  </si>
  <si>
    <t>RIESSELMANN LUC</t>
  </si>
  <si>
    <t>VERZEE KRISTOF</t>
  </si>
  <si>
    <t>VAN CANEGHEM IGNACE</t>
  </si>
  <si>
    <t>LAVENT ASTERE</t>
  </si>
  <si>
    <t>LAVA ERIC</t>
  </si>
  <si>
    <t>BAEYENS FRANS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</si>
</sst>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9">
    <font>
      <sz val="10"/>
      <name val="Arial"/>
      <family val="0"/>
    </font>
    <font>
      <sz val="11"/>
      <name val="Times New Roman"/>
      <family val="1"/>
    </font>
    <font>
      <b/>
      <u val="single"/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5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0" fontId="1" fillId="0" borderId="0" xfId="0" applyFont="1" applyBorder="1" applyAlignment="1">
      <alignment/>
    </xf>
    <xf numFmtId="0" fontId="1" fillId="0" borderId="4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16" applyFont="1" applyBorder="1" applyAlignment="1">
      <alignment/>
    </xf>
    <xf numFmtId="1" fontId="1" fillId="0" borderId="1" xfId="0" applyNumberFormat="1" applyFont="1" applyBorder="1" applyAlignment="1">
      <alignment horizontal="right"/>
    </xf>
    <xf numFmtId="0" fontId="1" fillId="0" borderId="4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1" fillId="0" borderId="8" xfId="0" applyFont="1" applyBorder="1" applyAlignment="1">
      <alignment horizontal="center"/>
    </xf>
    <xf numFmtId="1" fontId="0" fillId="0" borderId="9" xfId="0" applyNumberFormat="1" applyBorder="1" applyAlignment="1">
      <alignment/>
    </xf>
    <xf numFmtId="1" fontId="0" fillId="0" borderId="10" xfId="0" applyNumberFormat="1" applyBorder="1" applyAlignment="1">
      <alignment/>
    </xf>
    <xf numFmtId="1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3" xfId="0" applyFont="1" applyBorder="1" applyAlignment="1" quotePrefix="1">
      <alignment/>
    </xf>
    <xf numFmtId="0" fontId="1" fillId="0" borderId="24" xfId="0" applyFont="1" applyBorder="1" applyAlignment="1" quotePrefix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0" fillId="0" borderId="10" xfId="0" applyBorder="1" applyAlignment="1">
      <alignment/>
    </xf>
    <xf numFmtId="0" fontId="5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3" fillId="0" borderId="3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32" xfId="0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0" fillId="0" borderId="36" xfId="0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32" xfId="0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1" fillId="0" borderId="1" xfId="0" applyFont="1" applyBorder="1" applyAlignment="1" applyProtection="1">
      <alignment horizontal="left" vertical="top" wrapText="1"/>
      <protection/>
    </xf>
    <xf numFmtId="0" fontId="1" fillId="0" borderId="1" xfId="0" applyFont="1" applyBorder="1" applyAlignment="1" applyProtection="1">
      <alignment horizontal="left" wrapText="1"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1" xfId="16" applyFont="1" applyBorder="1" applyAlignment="1" applyProtection="1">
      <alignment horizontal="left"/>
      <protection/>
    </xf>
    <xf numFmtId="0" fontId="1" fillId="0" borderId="1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right"/>
      <protection/>
    </xf>
    <xf numFmtId="0" fontId="0" fillId="0" borderId="0" xfId="0" applyFont="1" applyAlignment="1">
      <alignment horizontal="right"/>
    </xf>
    <xf numFmtId="0" fontId="0" fillId="0" borderId="1" xfId="0" applyFont="1" applyBorder="1" applyAlignment="1" applyProtection="1">
      <alignment horizontal="right"/>
      <protection/>
    </xf>
    <xf numFmtId="0" fontId="0" fillId="0" borderId="2" xfId="0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0" fillId="0" borderId="0" xfId="0" applyFont="1" applyAlignment="1">
      <alignment/>
    </xf>
    <xf numFmtId="9" fontId="0" fillId="0" borderId="0" xfId="0" applyNumberFormat="1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2" xfId="0" applyFont="1" applyBorder="1" applyAlignment="1">
      <alignment/>
    </xf>
    <xf numFmtId="0" fontId="0" fillId="0" borderId="32" xfId="0" applyFont="1" applyBorder="1" applyAlignment="1">
      <alignment horizontal="center"/>
    </xf>
    <xf numFmtId="1" fontId="0" fillId="0" borderId="37" xfId="0" applyNumberFormat="1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9" fontId="0" fillId="0" borderId="35" xfId="0" applyNumberFormat="1" applyFont="1" applyFill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5" xfId="0" applyNumberFormat="1" applyFont="1" applyBorder="1" applyAlignment="1">
      <alignment/>
    </xf>
    <xf numFmtId="1" fontId="0" fillId="0" borderId="13" xfId="0" applyNumberFormat="1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7" fillId="0" borderId="0" xfId="0" applyFont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1" fillId="0" borderId="30" xfId="0" applyFont="1" applyBorder="1" applyAlignment="1" quotePrefix="1">
      <alignment/>
    </xf>
    <xf numFmtId="0" fontId="1" fillId="0" borderId="41" xfId="0" applyFont="1" applyBorder="1" applyAlignment="1" quotePrefix="1">
      <alignment/>
    </xf>
    <xf numFmtId="0" fontId="5" fillId="0" borderId="13" xfId="0" applyFont="1" applyBorder="1" applyAlignment="1">
      <alignment/>
    </xf>
    <xf numFmtId="0" fontId="1" fillId="0" borderId="40" xfId="0" applyFont="1" applyBorder="1" applyAlignment="1">
      <alignment horizontal="center"/>
    </xf>
    <xf numFmtId="0" fontId="5" fillId="0" borderId="43" xfId="0" applyFont="1" applyBorder="1" applyAlignment="1">
      <alignment/>
    </xf>
    <xf numFmtId="0" fontId="1" fillId="0" borderId="41" xfId="0" applyFont="1" applyBorder="1" applyAlignment="1">
      <alignment/>
    </xf>
    <xf numFmtId="0" fontId="0" fillId="0" borderId="44" xfId="0" applyBorder="1" applyAlignment="1" applyProtection="1">
      <alignment/>
      <protection/>
    </xf>
    <xf numFmtId="0" fontId="5" fillId="0" borderId="31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5" fillId="0" borderId="31" xfId="0" applyFont="1" applyBorder="1" applyAlignment="1">
      <alignment horizontal="right"/>
    </xf>
    <xf numFmtId="0" fontId="1" fillId="0" borderId="45" xfId="0" applyFont="1" applyBorder="1" applyAlignment="1">
      <alignment/>
    </xf>
    <xf numFmtId="0" fontId="0" fillId="0" borderId="9" xfId="0" applyBorder="1" applyAlignment="1" applyProtection="1">
      <alignment/>
      <protection/>
    </xf>
    <xf numFmtId="0" fontId="0" fillId="0" borderId="46" xfId="0" applyBorder="1" applyAlignment="1" applyProtection="1">
      <alignment/>
      <protection/>
    </xf>
    <xf numFmtId="0" fontId="0" fillId="0" borderId="45" xfId="0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1" fontId="0" fillId="0" borderId="0" xfId="0" applyNumberFormat="1" applyBorder="1" applyAlignment="1">
      <alignment/>
    </xf>
    <xf numFmtId="0" fontId="1" fillId="0" borderId="1" xfId="16" applyFont="1" applyBorder="1" applyAlignment="1" applyProtection="1">
      <alignment/>
      <protection/>
    </xf>
    <xf numFmtId="1" fontId="1" fillId="0" borderId="1" xfId="0" applyNumberFormat="1" applyFont="1" applyBorder="1" applyAlignment="1" applyProtection="1">
      <alignment horizontal="right"/>
      <protection/>
    </xf>
    <xf numFmtId="0" fontId="1" fillId="0" borderId="26" xfId="0" applyFont="1" applyBorder="1" applyAlignment="1" quotePrefix="1">
      <alignment/>
    </xf>
    <xf numFmtId="0" fontId="1" fillId="0" borderId="27" xfId="0" applyFont="1" applyBorder="1" applyAlignment="1" quotePrefix="1">
      <alignment/>
    </xf>
    <xf numFmtId="0" fontId="0" fillId="0" borderId="28" xfId="0" applyBorder="1" applyAlignment="1" applyProtection="1">
      <alignment/>
      <protection/>
    </xf>
    <xf numFmtId="0" fontId="1" fillId="0" borderId="1" xfId="0" applyFont="1" applyBorder="1" applyAlignment="1">
      <alignment horizontal="center" vertical="top" wrapText="1"/>
    </xf>
    <xf numFmtId="0" fontId="0" fillId="0" borderId="47" xfId="0" applyFill="1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0" fillId="0" borderId="29" xfId="0" applyBorder="1" applyAlignment="1" applyProtection="1" quotePrefix="1">
      <alignment/>
      <protection/>
    </xf>
    <xf numFmtId="0" fontId="0" fillId="0" borderId="19" xfId="0" applyBorder="1" applyAlignment="1" applyProtection="1">
      <alignment/>
      <protection/>
    </xf>
    <xf numFmtId="0" fontId="0" fillId="0" borderId="43" xfId="0" applyBorder="1" applyAlignment="1" applyProtection="1">
      <alignment/>
      <protection/>
    </xf>
    <xf numFmtId="0" fontId="0" fillId="0" borderId="48" xfId="0" applyBorder="1" applyAlignment="1" applyProtection="1">
      <alignment/>
      <protection/>
    </xf>
    <xf numFmtId="0" fontId="0" fillId="0" borderId="49" xfId="0" applyBorder="1" applyAlignment="1" applyProtection="1">
      <alignment/>
      <protection/>
    </xf>
    <xf numFmtId="0" fontId="0" fillId="0" borderId="45" xfId="0" applyBorder="1" applyAlignment="1" applyProtection="1" quotePrefix="1">
      <alignment/>
      <protection/>
    </xf>
    <xf numFmtId="0" fontId="0" fillId="0" borderId="42" xfId="0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0" fillId="0" borderId="36" xfId="0" applyBorder="1" applyAlignment="1" applyProtection="1" quotePrefix="1">
      <alignment/>
      <protection/>
    </xf>
    <xf numFmtId="0" fontId="0" fillId="0" borderId="50" xfId="0" applyBorder="1" applyAlignment="1" applyProtection="1">
      <alignment/>
      <protection/>
    </xf>
    <xf numFmtId="0" fontId="0" fillId="0" borderId="51" xfId="0" applyBorder="1" applyAlignment="1" applyProtection="1" quotePrefix="1">
      <alignment/>
      <protection/>
    </xf>
    <xf numFmtId="0" fontId="0" fillId="0" borderId="51" xfId="0" applyBorder="1" applyAlignment="1" applyProtection="1">
      <alignment/>
      <protection/>
    </xf>
    <xf numFmtId="0" fontId="0" fillId="0" borderId="3" xfId="0" applyBorder="1" applyAlignment="1" applyProtection="1" quotePrefix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52" xfId="0" applyBorder="1" applyAlignment="1" applyProtection="1">
      <alignment/>
      <protection/>
    </xf>
    <xf numFmtId="0" fontId="0" fillId="0" borderId="53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0" borderId="12" xfId="0" applyBorder="1" applyAlignment="1" applyProtection="1" quotePrefix="1">
      <alignment/>
      <protection/>
    </xf>
    <xf numFmtId="0" fontId="1" fillId="0" borderId="20" xfId="0" applyFont="1" applyBorder="1" applyAlignment="1" quotePrefix="1">
      <alignment/>
    </xf>
    <xf numFmtId="0" fontId="1" fillId="0" borderId="21" xfId="0" applyFont="1" applyBorder="1" applyAlignment="1" quotePrefix="1">
      <alignment/>
    </xf>
    <xf numFmtId="0" fontId="3" fillId="0" borderId="36" xfId="0" applyFont="1" applyBorder="1" applyAlignment="1">
      <alignment horizontal="right"/>
    </xf>
    <xf numFmtId="0" fontId="3" fillId="0" borderId="30" xfId="0" applyFont="1" applyBorder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3" fillId="0" borderId="3" xfId="0" applyFont="1" applyBorder="1" applyAlignment="1">
      <alignment horizontal="right"/>
    </xf>
    <xf numFmtId="0" fontId="3" fillId="0" borderId="23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36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58" xfId="0" applyFont="1" applyBorder="1" applyAlignment="1">
      <alignment horizontal="center"/>
    </xf>
    <xf numFmtId="0" fontId="2" fillId="0" borderId="30" xfId="0" applyFont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R71"/>
  <sheetViews>
    <sheetView showGridLines="0" tabSelected="1" zoomScale="120" zoomScaleNormal="120" workbookViewId="0" topLeftCell="A1">
      <selection activeCell="A2" sqref="A2"/>
    </sheetView>
  </sheetViews>
  <sheetFormatPr defaultColWidth="9.140625" defaultRowHeight="12.75"/>
  <cols>
    <col min="1" max="1" width="5.57421875" style="0" customWidth="1"/>
    <col min="2" max="2" width="7.28125" style="0" customWidth="1"/>
    <col min="3" max="3" width="2.7109375" style="0" customWidth="1"/>
    <col min="4" max="4" width="19.7109375" style="0" customWidth="1"/>
    <col min="5" max="5" width="3.28125" style="0" customWidth="1"/>
    <col min="6" max="6" width="5.28125" style="0" customWidth="1"/>
    <col min="7" max="7" width="6.421875" style="0" customWidth="1"/>
    <col min="8" max="8" width="7.28125" style="0" customWidth="1"/>
    <col min="9" max="9" width="22.140625" style="0" customWidth="1"/>
    <col min="10" max="10" width="1.8515625" style="0" customWidth="1"/>
    <col min="11" max="11" width="5.28125" style="0" customWidth="1"/>
    <col min="12" max="12" width="3.140625" style="0" customWidth="1"/>
    <col min="13" max="13" width="1.28515625" style="0" customWidth="1"/>
    <col min="14" max="14" width="3.28125" style="0" customWidth="1"/>
    <col min="15" max="15" width="3.28125" style="0" bestFit="1" customWidth="1"/>
    <col min="16" max="16" width="1.1484375" style="0" customWidth="1"/>
    <col min="17" max="17" width="3.00390625" style="0" customWidth="1"/>
    <col min="18" max="18" width="1.8515625" style="0" customWidth="1"/>
  </cols>
  <sheetData>
    <row r="1" spans="1:18" ht="15">
      <c r="A1" s="162" t="s">
        <v>690</v>
      </c>
      <c r="B1" s="162"/>
      <c r="C1" s="162"/>
      <c r="D1" s="1" t="s">
        <v>322</v>
      </c>
      <c r="E1" s="2"/>
      <c r="F1" s="163" t="s">
        <v>691</v>
      </c>
      <c r="G1" s="163"/>
      <c r="H1" s="1">
        <v>1</v>
      </c>
      <c r="I1" s="3" t="s">
        <v>692</v>
      </c>
      <c r="J1" s="164">
        <f>gegevens!G3</f>
        <v>39395</v>
      </c>
      <c r="K1" s="165"/>
      <c r="L1" s="165"/>
      <c r="M1" s="165"/>
      <c r="N1" s="165"/>
      <c r="O1" s="6"/>
      <c r="P1" s="2"/>
      <c r="Q1" s="2"/>
      <c r="R1" s="2"/>
    </row>
    <row r="2" spans="1:18" ht="15">
      <c r="A2" s="1"/>
      <c r="B2" s="1"/>
      <c r="C2" s="1"/>
      <c r="D2" s="1"/>
      <c r="E2" s="2"/>
      <c r="F2" s="3"/>
      <c r="G2" s="3"/>
      <c r="H2" s="1"/>
      <c r="I2" s="3"/>
      <c r="J2" s="4"/>
      <c r="K2" s="5"/>
      <c r="L2" s="5"/>
      <c r="M2" s="5"/>
      <c r="N2" s="5"/>
      <c r="O2" s="6"/>
      <c r="P2" s="2"/>
      <c r="Q2" s="2"/>
      <c r="R2" s="2"/>
    </row>
    <row r="3" spans="1:18" ht="15">
      <c r="A3" s="7"/>
      <c r="B3" s="7"/>
      <c r="C3" s="166" t="str">
        <f>gegevens!B18</f>
        <v>S.C. Caballos Zottegem 6</v>
      </c>
      <c r="D3" s="166"/>
      <c r="E3" s="166"/>
      <c r="F3" s="166"/>
      <c r="G3" s="166"/>
      <c r="H3" s="9" t="s">
        <v>693</v>
      </c>
      <c r="I3" s="167" t="str">
        <f>gegevens!C18</f>
        <v>S.C. Caballos Zottegem 5</v>
      </c>
      <c r="J3" s="167"/>
      <c r="K3" s="167"/>
      <c r="L3" s="167"/>
      <c r="M3" s="167"/>
      <c r="N3" s="10"/>
      <c r="O3" s="11">
        <f>L9</f>
        <v>8</v>
      </c>
      <c r="P3" s="12" t="s">
        <v>693</v>
      </c>
      <c r="Q3" s="13">
        <f>N9</f>
        <v>8</v>
      </c>
      <c r="R3" s="2"/>
    </row>
    <row r="4" spans="1:18" ht="15">
      <c r="A4" s="14" t="s">
        <v>694</v>
      </c>
      <c r="B4" s="15" t="s">
        <v>695</v>
      </c>
      <c r="C4" s="168" t="s">
        <v>696</v>
      </c>
      <c r="D4" s="169"/>
      <c r="E4" s="170"/>
      <c r="F4" s="16" t="s">
        <v>697</v>
      </c>
      <c r="G4" s="14" t="s">
        <v>698</v>
      </c>
      <c r="H4" s="17" t="s">
        <v>695</v>
      </c>
      <c r="I4" s="168" t="s">
        <v>699</v>
      </c>
      <c r="J4" s="170"/>
      <c r="K4" s="16" t="s">
        <v>697</v>
      </c>
      <c r="L4" s="171" t="s">
        <v>700</v>
      </c>
      <c r="M4" s="172"/>
      <c r="N4" s="173"/>
      <c r="O4" s="171" t="s">
        <v>698</v>
      </c>
      <c r="P4" s="172"/>
      <c r="Q4" s="173"/>
      <c r="R4" s="2"/>
    </row>
    <row r="5" spans="1:18" ht="15">
      <c r="A5" s="18">
        <v>1</v>
      </c>
      <c r="B5" s="16">
        <v>28673</v>
      </c>
      <c r="C5" s="168" t="str">
        <f>IF(B5="","",IF(ISERROR(PROPER(VLOOKUP(B5,elo!$A$2:$C$1891,2,FALSE))),"Stamnummer niet gevonden",PROPER(VLOOKUP(B5,elo!$A$2:$C$1891,2,FALSE))))</f>
        <v>De Gendt Eddy</v>
      </c>
      <c r="D5" s="169"/>
      <c r="E5" s="170"/>
      <c r="F5" s="16">
        <f>IF(B5="","",IF(ISERROR(VLOOKUP(B5,elo!$A$2:$C$1891,3,FALSE)),"Fout",VLOOKUP(B5,elo!$A$2:$C$1891,3,FALSE)))</f>
        <v>1560</v>
      </c>
      <c r="G5" s="18">
        <f>IF(OR(L5=0,L5=1),0,IF(L5=2,4,IF(L5=3,8,"FOUT")))</f>
        <v>0</v>
      </c>
      <c r="H5" s="19">
        <v>24651</v>
      </c>
      <c r="I5" s="168" t="str">
        <f>IF(H5="","",IF(ISERROR(PROPER(VLOOKUP(H5,elo!$A$2:$C$1891,2,FALSE))),"Stamnummer niet gevonden",PROPER(VLOOKUP(H5,elo!$A$2:$C$1891,2,FALSE))))</f>
        <v>De Weird Gunter</v>
      </c>
      <c r="J5" s="170"/>
      <c r="K5" s="16">
        <f>IF(H5="","",IF(ISERROR(VLOOKUP(H5,elo!$A$2:$C$1891,3,FALSE)),"Fout",VLOOKUP(H5,elo!$A$2:$C$1891,3,FALSE)))</f>
        <v>1658</v>
      </c>
      <c r="L5" s="16">
        <v>1</v>
      </c>
      <c r="M5" s="16" t="s">
        <v>693</v>
      </c>
      <c r="N5" s="16">
        <f>IF(L5=1,3,IF(L5=2,2,IF(L5=3,1,IF(L5="","","fout"))))</f>
        <v>3</v>
      </c>
      <c r="O5" s="171">
        <f>IF(OR(N5=0,N5=1,N5=""),0,IF(N5=2,4,IF(N5=3,8,"FOUT")))</f>
        <v>8</v>
      </c>
      <c r="P5" s="172"/>
      <c r="Q5" s="173"/>
      <c r="R5" s="2"/>
    </row>
    <row r="6" spans="1:18" ht="15">
      <c r="A6" s="18">
        <v>2</v>
      </c>
      <c r="B6" s="16">
        <v>24554</v>
      </c>
      <c r="C6" s="168" t="str">
        <f>IF(B6="","",IF(ISERROR(PROPER(VLOOKUP(B6,elo!$A$2:$C$1891,2,FALSE))),"Stamnummer niet gevonden",PROPER(VLOOKUP(B6,elo!$A$2:$C$1891,2,FALSE))))</f>
        <v>Van De Velde Roland</v>
      </c>
      <c r="D6" s="169"/>
      <c r="E6" s="170"/>
      <c r="F6" s="16">
        <f>IF(B6="","",IF(ISERROR(VLOOKUP(B6,elo!$A$2:$C$1891,3,FALSE)),"Fout",VLOOKUP(B6,elo!$A$2:$C$1891,3,FALSE)))</f>
        <v>1462</v>
      </c>
      <c r="G6" s="18">
        <f>IF(OR(L6=0,L6=1),0,IF(L6=2,3,IF(L6=3,6,"FOUT")))</f>
        <v>3</v>
      </c>
      <c r="H6" s="19">
        <v>26018</v>
      </c>
      <c r="I6" s="168" t="str">
        <f>IF(H6="","",IF(ISERROR(PROPER(VLOOKUP(H6,elo!$A$2:$C$1891,2,FALSE))),"Stamnummer niet gevonden",PROPER(VLOOKUP(H6,elo!$A$2:$C$1891,2,FALSE))))</f>
        <v>De Weird Evy</v>
      </c>
      <c r="J6" s="170"/>
      <c r="K6" s="16">
        <f>IF(H6="","",IF(ISERROR(VLOOKUP(H6,elo!$A$2:$C$1891,3,FALSE)),"Fout",VLOOKUP(H6,elo!$A$2:$C$1891,3,FALSE)))</f>
        <v>1616</v>
      </c>
      <c r="L6" s="16">
        <v>2</v>
      </c>
      <c r="M6" s="16" t="s">
        <v>693</v>
      </c>
      <c r="N6" s="16">
        <f>IF(L6=1,3,IF(L6=2,2,IF(L6=3,1,IF(L6="","","fout"))))</f>
        <v>2</v>
      </c>
      <c r="O6" s="171">
        <f>IF(OR(N6=0,N6=1,N6=""),0,IF(N6=2,3,IF(N6=3,6,"FOUT")))</f>
        <v>3</v>
      </c>
      <c r="P6" s="172"/>
      <c r="Q6" s="173"/>
      <c r="R6" s="2"/>
    </row>
    <row r="7" spans="1:18" ht="15">
      <c r="A7" s="18">
        <v>3</v>
      </c>
      <c r="B7" s="16">
        <v>1155</v>
      </c>
      <c r="C7" s="168" t="str">
        <f>IF(B7="","",IF(ISERROR(PROPER(VLOOKUP(B7,elo!$A$2:$C$1891,2,FALSE))),"Stamnummer niet gevonden",PROPER(VLOOKUP(B7,elo!$A$2:$C$1891,2,FALSE))))</f>
        <v>De Naeyer Rik</v>
      </c>
      <c r="D7" s="169"/>
      <c r="E7" s="170"/>
      <c r="F7" s="16">
        <f>IF(B7="","",IF(ISERROR(VLOOKUP(B7,elo!$A$2:$C$1891,3,FALSE)),"Fout",VLOOKUP(B7,elo!$A$2:$C$1891,3,FALSE)))</f>
        <v>1374</v>
      </c>
      <c r="G7" s="18">
        <f>IF(OR(L7=0,L7=1),0,IF(L7=2,2,IF(L7=3,4,"FOUT")))</f>
        <v>4</v>
      </c>
      <c r="H7" s="19">
        <v>25933</v>
      </c>
      <c r="I7" s="168" t="str">
        <f>IF(H7="","",IF(ISERROR(PROPER(VLOOKUP(H7,elo!$A$2:$C$1891,2,FALSE))),"Stamnummer niet gevonden",PROPER(VLOOKUP(H7,elo!$A$2:$C$1891,2,FALSE))))</f>
        <v>De Weird Matthias</v>
      </c>
      <c r="J7" s="170"/>
      <c r="K7" s="16">
        <f>IF(H7="","",IF(ISERROR(VLOOKUP(H7,elo!$A$2:$C$1891,3,FALSE)),"Fout",VLOOKUP(H7,elo!$A$2:$C$1891,3,FALSE)))</f>
        <v>0</v>
      </c>
      <c r="L7" s="16">
        <v>3</v>
      </c>
      <c r="M7" s="16" t="s">
        <v>693</v>
      </c>
      <c r="N7" s="16">
        <f>IF(L7=1,3,IF(L7=2,2,IF(L7=3,1,IF(L7="","","fout"))))</f>
        <v>1</v>
      </c>
      <c r="O7" s="171">
        <f>IF(OR(N7=0,N7=1,N7=""),0,IF(N7=2,2,IF(N7=3,4,"FOUT")))</f>
        <v>0</v>
      </c>
      <c r="P7" s="172"/>
      <c r="Q7" s="173"/>
      <c r="R7" s="2"/>
    </row>
    <row r="8" spans="1:18" ht="15">
      <c r="A8" s="18">
        <v>4</v>
      </c>
      <c r="B8" s="16">
        <v>2658</v>
      </c>
      <c r="C8" s="168" t="str">
        <f>IF(B8="","",IF(ISERROR(PROPER(VLOOKUP(B8,elo!$A$2:$C$1891,2,FALSE))),"Stamnummer niet gevonden",PROPER(VLOOKUP(B8,elo!$A$2:$C$1891,2,FALSE))))</f>
        <v>Van Damme Seraphien</v>
      </c>
      <c r="D8" s="169"/>
      <c r="E8" s="170"/>
      <c r="F8" s="16">
        <f>IF(B8="","",IF(ISERROR(VLOOKUP(B8,elo!$A$2:$C$1891,3,FALSE)),"Fout",VLOOKUP(B8,elo!$A$2:$C$1891,3,FALSE)))</f>
        <v>1277</v>
      </c>
      <c r="G8" s="18">
        <f>IF(OR(L8=0,L8=1),0,IF(L8=2,1,IF(L8=3,2,"FOUT")))</f>
        <v>1</v>
      </c>
      <c r="H8" s="19">
        <v>38016</v>
      </c>
      <c r="I8" s="168" t="str">
        <f>IF(H8="","",IF(ISERROR(PROPER(VLOOKUP(H8,elo!$A$2:$C$1891,2,FALSE))),"Stamnummer niet gevonden",PROPER(VLOOKUP(H8,elo!$A$2:$C$1891,2,FALSE))))</f>
        <v>Van Heghe Isabelle</v>
      </c>
      <c r="J8" s="170"/>
      <c r="K8" s="16">
        <f>IF(H8="","",IF(ISERROR(VLOOKUP(H8,elo!$A$2:$C$1891,3,FALSE)),"Fout",VLOOKUP(H8,elo!$A$2:$C$1891,3,FALSE)))</f>
        <v>0</v>
      </c>
      <c r="L8" s="16">
        <v>2</v>
      </c>
      <c r="M8" s="16" t="s">
        <v>693</v>
      </c>
      <c r="N8" s="16">
        <f>IF(L8=1,3,IF(L8=2,2,IF(L8=3,1,IF(L8="","","fout"))))</f>
        <v>2</v>
      </c>
      <c r="O8" s="171">
        <f>IF(OR(N8=0,N8=1,N8=""),0,IF(N8=2,1,IF(N8=3,2,"FOUT")))</f>
        <v>1</v>
      </c>
      <c r="P8" s="172"/>
      <c r="Q8" s="173"/>
      <c r="R8" s="2"/>
    </row>
    <row r="9" spans="1:18" ht="15">
      <c r="A9" s="20"/>
      <c r="B9" s="21"/>
      <c r="C9" s="174" t="s">
        <v>701</v>
      </c>
      <c r="D9" s="175"/>
      <c r="E9" s="176"/>
      <c r="F9" s="16"/>
      <c r="G9" s="22">
        <f>SUM(G5:G8)</f>
        <v>8</v>
      </c>
      <c r="H9" s="23"/>
      <c r="I9" s="177"/>
      <c r="J9" s="177"/>
      <c r="K9" s="9"/>
      <c r="L9" s="22">
        <f>SUM(L5:L8)</f>
        <v>8</v>
      </c>
      <c r="M9" s="22" t="s">
        <v>693</v>
      </c>
      <c r="N9" s="24">
        <f>SUM(N5:N8)</f>
        <v>8</v>
      </c>
      <c r="O9" s="178">
        <f>SUM(O5:O8)</f>
        <v>12</v>
      </c>
      <c r="P9" s="167"/>
      <c r="Q9" s="179"/>
      <c r="R9" s="2"/>
    </row>
    <row r="10" spans="1:18" ht="15">
      <c r="A10" s="20"/>
      <c r="B10" s="25"/>
      <c r="C10" s="26"/>
      <c r="D10" s="26"/>
      <c r="E10" s="26"/>
      <c r="F10" s="9"/>
      <c r="G10" s="8"/>
      <c r="H10" s="23"/>
      <c r="I10" s="23"/>
      <c r="J10" s="23"/>
      <c r="K10" s="9"/>
      <c r="L10" s="8"/>
      <c r="M10" s="8"/>
      <c r="N10" s="8"/>
      <c r="O10" s="8"/>
      <c r="P10" s="8"/>
      <c r="Q10" s="8"/>
      <c r="R10" s="2"/>
    </row>
    <row r="11" spans="1:18" ht="15">
      <c r="A11" s="7"/>
      <c r="B11" s="7"/>
      <c r="C11" s="167" t="str">
        <f>gegevens!B19</f>
        <v>t Ros Dendermonde</v>
      </c>
      <c r="D11" s="167"/>
      <c r="E11" s="167"/>
      <c r="F11" s="167"/>
      <c r="G11" s="167"/>
      <c r="H11" s="9" t="s">
        <v>693</v>
      </c>
      <c r="I11" s="167" t="str">
        <f>gegevens!C19</f>
        <v>Colle Sint Niklaas</v>
      </c>
      <c r="J11" s="167"/>
      <c r="K11" s="167"/>
      <c r="L11" s="167"/>
      <c r="M11" s="167"/>
      <c r="N11" s="10"/>
      <c r="O11" s="11">
        <f>L17</f>
        <v>6</v>
      </c>
      <c r="P11" s="12" t="s">
        <v>693</v>
      </c>
      <c r="Q11" s="13">
        <f>N17</f>
        <v>10</v>
      </c>
      <c r="R11" s="2"/>
    </row>
    <row r="12" spans="1:18" ht="15">
      <c r="A12" s="14" t="s">
        <v>694</v>
      </c>
      <c r="B12" s="15" t="s">
        <v>695</v>
      </c>
      <c r="C12" s="168" t="s">
        <v>696</v>
      </c>
      <c r="D12" s="169"/>
      <c r="E12" s="170"/>
      <c r="F12" s="16" t="s">
        <v>697</v>
      </c>
      <c r="G12" s="14" t="s">
        <v>698</v>
      </c>
      <c r="H12" s="17" t="s">
        <v>695</v>
      </c>
      <c r="I12" s="168" t="s">
        <v>699</v>
      </c>
      <c r="J12" s="170"/>
      <c r="K12" s="16" t="s">
        <v>697</v>
      </c>
      <c r="L12" s="171" t="s">
        <v>700</v>
      </c>
      <c r="M12" s="172"/>
      <c r="N12" s="173"/>
      <c r="O12" s="171" t="s">
        <v>698</v>
      </c>
      <c r="P12" s="172"/>
      <c r="Q12" s="173"/>
      <c r="R12" s="2"/>
    </row>
    <row r="13" spans="1:18" ht="15">
      <c r="A13" s="18">
        <v>1</v>
      </c>
      <c r="B13" s="28">
        <v>10074</v>
      </c>
      <c r="C13" s="168" t="str">
        <f>IF(B13="","",IF(ISERROR(PROPER(VLOOKUP(B13,elo!$A$2:$C$1891,2,FALSE))),"Stamnummer niet gevonden",PROPER(VLOOKUP(B13,elo!$A$2:$C$1891,2,FALSE))))</f>
        <v>Raemdonck Matthias</v>
      </c>
      <c r="D13" s="169"/>
      <c r="E13" s="170"/>
      <c r="F13" s="16">
        <f>IF(B13="","",IF(ISERROR(VLOOKUP(B13,elo!$A$2:$C$1891,3,FALSE)),"Fout",VLOOKUP(B13,elo!$A$2:$C$1891,3,FALSE)))</f>
        <v>0</v>
      </c>
      <c r="G13" s="18">
        <f>IF(OR(L13=0,L13=1),0,IF(L13=2,4,IF(L13=3,8,"FOUT")))</f>
        <v>0</v>
      </c>
      <c r="H13" s="16">
        <v>6009</v>
      </c>
      <c r="I13" s="168" t="str">
        <f>IF(H13="","",IF(ISERROR(PROPER(VLOOKUP(H13,elo!$A$2:$C$1891,2,FALSE))),"Stamnummer niet gevonden",PROPER(VLOOKUP(H13,elo!$A$2:$C$1891,2,FALSE))))</f>
        <v>Van Goethem Jelle</v>
      </c>
      <c r="J13" s="170"/>
      <c r="K13" s="16">
        <f>IF(H13="","",IF(ISERROR(VLOOKUP(H13,elo!$A$2:$C$1891,3,FALSE)),"Fout",VLOOKUP(H13,elo!$A$2:$C$1891,3,FALSE)))</f>
        <v>1472</v>
      </c>
      <c r="L13" s="16">
        <v>1</v>
      </c>
      <c r="M13" s="16" t="s">
        <v>693</v>
      </c>
      <c r="N13" s="16">
        <f>IF(L13=1,3,IF(L13=2,2,IF(L13=3,1,IF(L13="","","fout"))))</f>
        <v>3</v>
      </c>
      <c r="O13" s="171">
        <f>IF(OR(N13=0,N13=1,N13=""),0,IF(N13=2,4,IF(N13=3,8,"FOUT")))</f>
        <v>8</v>
      </c>
      <c r="P13" s="172"/>
      <c r="Q13" s="173"/>
      <c r="R13" s="2"/>
    </row>
    <row r="14" spans="1:18" ht="15">
      <c r="A14" s="18">
        <v>2</v>
      </c>
      <c r="B14" s="28">
        <v>10240</v>
      </c>
      <c r="C14" s="168" t="str">
        <f>IF(B14="","",IF(ISERROR(PROPER(VLOOKUP(B14,elo!$A$2:$C$1891,2,FALSE))),"Stamnummer niet gevonden",PROPER(VLOOKUP(B14,elo!$A$2:$C$1891,2,FALSE))))</f>
        <v>Ketels Bob</v>
      </c>
      <c r="D14" s="169"/>
      <c r="E14" s="170"/>
      <c r="F14" s="16">
        <f>IF(B14="","",IF(ISERROR(VLOOKUP(B14,elo!$A$2:$C$1891,3,FALSE)),"Fout",VLOOKUP(B14,elo!$A$2:$C$1891,3,FALSE)))</f>
        <v>0</v>
      </c>
      <c r="G14" s="18">
        <f>IF(OR(L14=0,L14=1),0,IF(L14=2,3,IF(L14=3,6,"FOUT")))</f>
        <v>6</v>
      </c>
      <c r="H14" s="16">
        <v>36081</v>
      </c>
      <c r="I14" s="168" t="str">
        <f>IF(H14="","",IF(ISERROR(PROPER(VLOOKUP(H14,elo!$A$2:$C$1891,2,FALSE))),"Stamnummer niet gevonden",PROPER(VLOOKUP(H14,elo!$A$2:$C$1891,2,FALSE))))</f>
        <v>Van Brande Eric</v>
      </c>
      <c r="J14" s="170"/>
      <c r="K14" s="16">
        <f>IF(H14="","",IF(ISERROR(VLOOKUP(H14,elo!$A$2:$C$1891,3,FALSE)),"Fout",VLOOKUP(H14,elo!$A$2:$C$1891,3,FALSE)))</f>
        <v>1366</v>
      </c>
      <c r="L14" s="16">
        <v>3</v>
      </c>
      <c r="M14" s="16" t="s">
        <v>693</v>
      </c>
      <c r="N14" s="16">
        <f>IF(L14=1,3,IF(L14=2,2,IF(L14=3,1,IF(L14="","","fout"))))</f>
        <v>1</v>
      </c>
      <c r="O14" s="171">
        <f>IF(OR(N14=0,N14=1,N14=""),0,IF(N14=2,3,IF(N14=3,6,"FOUT")))</f>
        <v>0</v>
      </c>
      <c r="P14" s="172"/>
      <c r="Q14" s="173"/>
      <c r="R14" s="2"/>
    </row>
    <row r="15" spans="1:18" ht="15">
      <c r="A15" s="18">
        <v>3</v>
      </c>
      <c r="B15" s="28">
        <v>23159</v>
      </c>
      <c r="C15" s="168" t="str">
        <f>IF(B15="","",IF(ISERROR(PROPER(VLOOKUP(B15,elo!$A$2:$C$1891,2,FALSE))),"Stamnummer niet gevonden",PROPER(VLOOKUP(B15,elo!$A$2:$C$1891,2,FALSE))))</f>
        <v>Brusselmans Silke</v>
      </c>
      <c r="D15" s="169"/>
      <c r="E15" s="170"/>
      <c r="F15" s="16">
        <f>IF(B15="","",IF(ISERROR(VLOOKUP(B15,elo!$A$2:$C$1891,3,FALSE)),"Fout",VLOOKUP(B15,elo!$A$2:$C$1891,3,FALSE)))</f>
        <v>0</v>
      </c>
      <c r="G15" s="18">
        <f>IF(OR(L15=0,L15=1),0,IF(L15=2,2,IF(L15=3,4,"FOUT")))</f>
        <v>0</v>
      </c>
      <c r="H15" s="16">
        <v>40711</v>
      </c>
      <c r="I15" s="168" t="str">
        <f>IF(H15="","",IF(ISERROR(PROPER(VLOOKUP(H15,elo!$A$2:$C$1891,2,FALSE))),"Stamnummer niet gevonden",PROPER(VLOOKUP(H15,elo!$A$2:$C$1891,2,FALSE))))</f>
        <v>Kuenen Bart</v>
      </c>
      <c r="J15" s="170"/>
      <c r="K15" s="16">
        <f>IF(H15="","",IF(ISERROR(VLOOKUP(H15,elo!$A$2:$C$1891,3,FALSE)),"Fout",VLOOKUP(H15,elo!$A$2:$C$1891,3,FALSE)))</f>
        <v>0</v>
      </c>
      <c r="L15" s="16">
        <v>1</v>
      </c>
      <c r="M15" s="16" t="s">
        <v>693</v>
      </c>
      <c r="N15" s="16">
        <f>IF(L15=1,3,IF(L15=2,2,IF(L15=3,1,IF(L15="","","fout"))))</f>
        <v>3</v>
      </c>
      <c r="O15" s="171">
        <f>IF(OR(N15=0,N15=1,N15=""),0,IF(N15=2,2,IF(N15=3,4,"FOUT")))</f>
        <v>4</v>
      </c>
      <c r="P15" s="172"/>
      <c r="Q15" s="173"/>
      <c r="R15" s="2"/>
    </row>
    <row r="16" spans="1:18" ht="15">
      <c r="A16" s="18">
        <v>4</v>
      </c>
      <c r="B16" s="16">
        <v>11064</v>
      </c>
      <c r="C16" s="168" t="str">
        <f>IF(B16="","",IF(ISERROR(PROPER(VLOOKUP(B16,elo!$A$2:$C$1891,2,FALSE))),"Stamnummer niet gevonden",PROPER(VLOOKUP(B16,elo!$A$2:$C$1891,2,FALSE))))</f>
        <v>De Blende Nando</v>
      </c>
      <c r="D16" s="169"/>
      <c r="E16" s="170"/>
      <c r="F16" s="16">
        <f>IF(B16="","",IF(ISERROR(VLOOKUP(B16,elo!$A$2:$C$1891,3,FALSE)),"Fout",VLOOKUP(B16,elo!$A$2:$C$1891,3,FALSE)))</f>
        <v>0</v>
      </c>
      <c r="G16" s="18">
        <f>IF(OR(L16=0,L16=1),0,IF(L16=2,1,IF(L16=3,2,"FOUT")))</f>
        <v>0</v>
      </c>
      <c r="H16" s="16">
        <v>45357</v>
      </c>
      <c r="I16" s="168" t="str">
        <f>IF(H16="","",IF(ISERROR(PROPER(VLOOKUP(H16,elo!$A$2:$C$1891,2,FALSE))),"Stamnummer niet gevonden",PROPER(VLOOKUP(H16,elo!$A$2:$C$1891,2,FALSE))))</f>
        <v>Ongena Niels</v>
      </c>
      <c r="J16" s="170"/>
      <c r="K16" s="16">
        <f>IF(H16="","",IF(ISERROR(VLOOKUP(H16,elo!$A$2:$C$1891,3,FALSE)),"Fout",VLOOKUP(H16,elo!$A$2:$C$1891,3,FALSE)))</f>
        <v>0</v>
      </c>
      <c r="L16" s="16">
        <v>1</v>
      </c>
      <c r="M16" s="16" t="s">
        <v>693</v>
      </c>
      <c r="N16" s="16">
        <f>IF(L16=1,3,IF(L16=2,2,IF(L16=3,1,IF(L16="","","fout"))))</f>
        <v>3</v>
      </c>
      <c r="O16" s="171">
        <f>IF(OR(N16=0,N16=1,N16=""),0,IF(N16=2,1,IF(N16=3,2,"FOUT")))</f>
        <v>2</v>
      </c>
      <c r="P16" s="172"/>
      <c r="Q16" s="173"/>
      <c r="R16" s="2"/>
    </row>
    <row r="17" spans="1:18" ht="15">
      <c r="A17" s="20"/>
      <c r="B17" s="21"/>
      <c r="C17" s="160" t="s">
        <v>701</v>
      </c>
      <c r="D17" s="161"/>
      <c r="E17" s="180"/>
      <c r="F17" s="27"/>
      <c r="G17" s="24">
        <f>SUM(G13:G16)</f>
        <v>6</v>
      </c>
      <c r="H17" s="23"/>
      <c r="I17" s="177"/>
      <c r="J17" s="177"/>
      <c r="K17" s="9"/>
      <c r="L17" s="24">
        <f>SUM(L13:L16)</f>
        <v>6</v>
      </c>
      <c r="M17" s="24" t="s">
        <v>693</v>
      </c>
      <c r="N17" s="24">
        <f>SUM(N13:N16)</f>
        <v>10</v>
      </c>
      <c r="O17" s="178">
        <f>SUM(O13:O16)</f>
        <v>14</v>
      </c>
      <c r="P17" s="167"/>
      <c r="Q17" s="179"/>
      <c r="R17" s="2"/>
    </row>
    <row r="18" spans="1:18" ht="15">
      <c r="A18" s="2"/>
      <c r="B18" s="1"/>
      <c r="C18" s="2"/>
      <c r="D18" s="2"/>
      <c r="E18" s="2"/>
      <c r="F18" s="5"/>
      <c r="G18" s="2"/>
      <c r="H18" s="1"/>
      <c r="I18" s="2"/>
      <c r="J18" s="2"/>
      <c r="K18" s="5"/>
      <c r="L18" s="2"/>
      <c r="M18" s="2"/>
      <c r="N18" s="2"/>
      <c r="O18" s="2"/>
      <c r="P18" s="2"/>
      <c r="Q18" s="2"/>
      <c r="R18" s="2"/>
    </row>
    <row r="19" spans="1:18" ht="15">
      <c r="A19" s="7"/>
      <c r="B19" s="10"/>
      <c r="C19" s="167" t="str">
        <f>gegevens!B20</f>
        <v>S.C. Jean Jaurès 1</v>
      </c>
      <c r="D19" s="167"/>
      <c r="E19" s="167"/>
      <c r="F19" s="167"/>
      <c r="G19" s="167"/>
      <c r="H19" s="1" t="s">
        <v>693</v>
      </c>
      <c r="I19" s="166" t="str">
        <f>gegevens!C20</f>
        <v>De Mercatel 3</v>
      </c>
      <c r="J19" s="166"/>
      <c r="K19" s="166"/>
      <c r="L19" s="166"/>
      <c r="M19" s="166"/>
      <c r="N19" s="10"/>
      <c r="O19" s="11">
        <f>L25</f>
        <v>8</v>
      </c>
      <c r="P19" s="12" t="s">
        <v>693</v>
      </c>
      <c r="Q19" s="13">
        <f>N25</f>
        <v>8</v>
      </c>
      <c r="R19" s="2"/>
    </row>
    <row r="20" spans="1:18" ht="15">
      <c r="A20" s="14" t="s">
        <v>694</v>
      </c>
      <c r="B20" s="28" t="s">
        <v>695</v>
      </c>
      <c r="C20" s="181" t="s">
        <v>696</v>
      </c>
      <c r="D20" s="181"/>
      <c r="E20" s="181"/>
      <c r="F20" s="16" t="s">
        <v>697</v>
      </c>
      <c r="G20" s="14" t="s">
        <v>698</v>
      </c>
      <c r="H20" s="28" t="s">
        <v>695</v>
      </c>
      <c r="I20" s="181" t="s">
        <v>699</v>
      </c>
      <c r="J20" s="181"/>
      <c r="K20" s="16" t="s">
        <v>697</v>
      </c>
      <c r="L20" s="182" t="s">
        <v>700</v>
      </c>
      <c r="M20" s="182"/>
      <c r="N20" s="182"/>
      <c r="O20" s="182" t="s">
        <v>698</v>
      </c>
      <c r="P20" s="182"/>
      <c r="Q20" s="182"/>
      <c r="R20" s="2"/>
    </row>
    <row r="21" spans="1:18" ht="15">
      <c r="A21" s="16">
        <v>1</v>
      </c>
      <c r="B21" s="29">
        <v>8401</v>
      </c>
      <c r="C21" s="168" t="str">
        <f>IF(B21="","",IF(ISERROR(PROPER(VLOOKUP(B21,elo!$A$2:$C$1891,2,FALSE))),"Stamnummer niet gevonden",PROPER(VLOOKUP(B21,elo!$A$2:$C$1891,2,FALSE))))</f>
        <v>Dhooge Achiel</v>
      </c>
      <c r="D21" s="169"/>
      <c r="E21" s="170"/>
      <c r="F21" s="16">
        <f>IF(B21="","",IF(ISERROR(VLOOKUP(B21,elo!$A$2:$C$1891,3,FALSE)),"Fout",VLOOKUP(B21,elo!$A$2:$C$1891,3,FALSE)))</f>
        <v>1673</v>
      </c>
      <c r="G21" s="16">
        <f>IF(OR(L21=0,L21=1),0,IF(L21=2,4,IF(L21=3,8,"FOUT")))</f>
        <v>4</v>
      </c>
      <c r="H21" s="29">
        <v>46701</v>
      </c>
      <c r="I21" s="168" t="str">
        <f>IF(H21="","",IF(ISERROR(PROPER(VLOOKUP(H21,elo!$A$2:$C$1891,2,FALSE))),"Stamnummer niet gevonden",PROPER(VLOOKUP(H21,elo!$A$2:$C$1891,2,FALSE))))</f>
        <v>De Vleeschauwer Ruben</v>
      </c>
      <c r="J21" s="170"/>
      <c r="K21" s="16">
        <f>IF(H21="","",IF(ISERROR(VLOOKUP(H21,elo!$A$2:$C$1891,3,FALSE)),"Fout",VLOOKUP(H21,elo!$A$2:$C$1891,3,FALSE)))</f>
        <v>1434</v>
      </c>
      <c r="L21" s="16">
        <v>2</v>
      </c>
      <c r="M21" s="16" t="s">
        <v>693</v>
      </c>
      <c r="N21" s="16">
        <f>IF(L21=1,3,IF(L21=2,2,IF(L21=3,1,IF(L21="","","fout"))))</f>
        <v>2</v>
      </c>
      <c r="O21" s="182">
        <f>IF(OR(N21=0,N21=1,N21=""),0,IF(N21=2,4,IF(N21=3,8,"FOUT")))</f>
        <v>4</v>
      </c>
      <c r="P21" s="182"/>
      <c r="Q21" s="182"/>
      <c r="R21" s="2"/>
    </row>
    <row r="22" spans="1:18" ht="15">
      <c r="A22" s="16">
        <v>2</v>
      </c>
      <c r="B22" s="29">
        <v>47376</v>
      </c>
      <c r="C22" s="168" t="str">
        <f>IF(B22="","",IF(ISERROR(PROPER(VLOOKUP(B22,elo!$A$2:$C$1891,2,FALSE))),"Stamnummer niet gevonden",PROPER(VLOOKUP(B22,elo!$A$2:$C$1891,2,FALSE))))</f>
        <v>Verselder Franky</v>
      </c>
      <c r="D22" s="169"/>
      <c r="E22" s="170"/>
      <c r="F22" s="16">
        <f>IF(B22="","",IF(ISERROR(VLOOKUP(B22,elo!$A$2:$C$1891,3,FALSE)),"Fout",VLOOKUP(B22,elo!$A$2:$C$1891,3,FALSE)))</f>
        <v>1533</v>
      </c>
      <c r="G22" s="16">
        <f>IF(OR(L22=0,L22=1),0,IF(L22=2,3,IF(L22=3,6,"FOUT")))</f>
        <v>0</v>
      </c>
      <c r="H22" s="29">
        <v>10184</v>
      </c>
      <c r="I22" s="168" t="str">
        <f>IF(H22="","",IF(ISERROR(PROPER(VLOOKUP(H22,elo!$A$2:$C$1891,2,FALSE))),"Stamnummer niet gevonden",PROPER(VLOOKUP(H22,elo!$A$2:$C$1891,2,FALSE))))</f>
        <v>Thienpondt Mardoek</v>
      </c>
      <c r="J22" s="170"/>
      <c r="K22" s="16">
        <f>IF(H22="","",IF(ISERROR(VLOOKUP(H22,elo!$A$2:$C$1891,3,FALSE)),"Fout",VLOOKUP(H22,elo!$A$2:$C$1891,3,FALSE)))</f>
        <v>1168</v>
      </c>
      <c r="L22" s="16">
        <v>1</v>
      </c>
      <c r="M22" s="16" t="s">
        <v>693</v>
      </c>
      <c r="N22" s="16">
        <f>IF(L22=1,3,IF(L22=2,2,IF(L22=3,1,IF(L22="","","fout"))))</f>
        <v>3</v>
      </c>
      <c r="O22" s="182">
        <f>IF(OR(N22=0,N22=1,N22=""),0,IF(N22=2,3,IF(N22=3,6,"FOUT")))</f>
        <v>6</v>
      </c>
      <c r="P22" s="182"/>
      <c r="Q22" s="182"/>
      <c r="R22" s="2"/>
    </row>
    <row r="23" spans="1:18" ht="15">
      <c r="A23" s="16">
        <v>3</v>
      </c>
      <c r="B23" s="30">
        <v>16802</v>
      </c>
      <c r="C23" s="168" t="str">
        <f>IF(B23="","",IF(ISERROR(PROPER(VLOOKUP(B23,elo!$A$2:$C$1891,2,FALSE))),"Stamnummer niet gevonden",PROPER(VLOOKUP(B23,elo!$A$2:$C$1891,2,FALSE))))</f>
        <v>Lamproye Francois</v>
      </c>
      <c r="D23" s="169"/>
      <c r="E23" s="170"/>
      <c r="F23" s="16">
        <f>IF(B23="","",IF(ISERROR(VLOOKUP(B23,elo!$A$2:$C$1891,3,FALSE)),"Fout",VLOOKUP(B23,elo!$A$2:$C$1891,3,FALSE)))</f>
        <v>1490</v>
      </c>
      <c r="G23" s="16">
        <f>IF(OR(L23=0,L23=1),0,IF(L23=2,2,IF(L23=3,4,"FOUT")))</f>
        <v>4</v>
      </c>
      <c r="H23" s="30">
        <v>18112</v>
      </c>
      <c r="I23" s="168" t="str">
        <f>IF(H23="","",IF(ISERROR(PROPER(VLOOKUP(H23,elo!$A$2:$C$1891,2,FALSE))),"Stamnummer niet gevonden",PROPER(VLOOKUP(H23,elo!$A$2:$C$1891,2,FALSE))))</f>
        <v>Choi Matthew</v>
      </c>
      <c r="J23" s="170"/>
      <c r="K23" s="16">
        <f>IF(H23="","",IF(ISERROR(VLOOKUP(H23,elo!$A$2:$C$1891,3,FALSE)),"Fout",VLOOKUP(H23,elo!$A$2:$C$1891,3,FALSE)))</f>
        <v>1185</v>
      </c>
      <c r="L23" s="16">
        <v>3</v>
      </c>
      <c r="M23" s="16" t="s">
        <v>693</v>
      </c>
      <c r="N23" s="16">
        <f>IF(L23=1,3,IF(L23=2,2,IF(L23=3,1,IF(L23="","","fout"))))</f>
        <v>1</v>
      </c>
      <c r="O23" s="182">
        <f>IF(OR(N23=0,N23=1,N23=""),0,IF(N23=2,2,IF(N23=3,4,"FOUT")))</f>
        <v>0</v>
      </c>
      <c r="P23" s="182"/>
      <c r="Q23" s="182"/>
      <c r="R23" s="2"/>
    </row>
    <row r="24" spans="1:18" ht="15">
      <c r="A24" s="16">
        <v>4</v>
      </c>
      <c r="B24" s="29">
        <v>41556</v>
      </c>
      <c r="C24" s="168" t="str">
        <f>IF(B24="","",IF(ISERROR(PROPER(VLOOKUP(B24,elo!$A$2:$C$1891,2,FALSE))),"Stamnummer niet gevonden",PROPER(VLOOKUP(B24,elo!$A$2:$C$1891,2,FALSE))))</f>
        <v>Laureyssens Jacques</v>
      </c>
      <c r="D24" s="169"/>
      <c r="E24" s="170"/>
      <c r="F24" s="16">
        <f>IF(B24="","",IF(ISERROR(VLOOKUP(B24,elo!$A$2:$C$1891,3,FALSE)),"Fout",VLOOKUP(B24,elo!$A$2:$C$1891,3,FALSE)))</f>
        <v>1460</v>
      </c>
      <c r="G24" s="16">
        <f>IF(OR(L24=0,L24=1),0,IF(L24=2,1,IF(L24=3,2,"FOUT")))</f>
        <v>1</v>
      </c>
      <c r="H24" s="29">
        <v>11400</v>
      </c>
      <c r="I24" s="168" t="str">
        <f>IF(H24="","",IF(ISERROR(PROPER(VLOOKUP(H24,elo!$A$2:$C$1891,2,FALSE))),"Stamnummer niet gevonden",PROPER(VLOOKUP(H24,elo!$A$2:$C$1891,2,FALSE))))</f>
        <v>Verhalle Elias</v>
      </c>
      <c r="J24" s="170"/>
      <c r="K24" s="16">
        <f>IF(H24="","",IF(ISERROR(VLOOKUP(H24,elo!$A$2:$C$1891,3,FALSE)),"Fout",VLOOKUP(H24,elo!$A$2:$C$1891,3,FALSE)))</f>
        <v>0</v>
      </c>
      <c r="L24" s="16">
        <v>2</v>
      </c>
      <c r="M24" s="16" t="s">
        <v>693</v>
      </c>
      <c r="N24" s="16">
        <f>IF(L24=1,3,IF(L24=2,2,IF(L24=3,1,IF(L24="","","fout"))))</f>
        <v>2</v>
      </c>
      <c r="O24" s="182">
        <f>IF(OR(N24=0,N24=1,N24=""),0,IF(N24=2,1,IF(N24=3,2,"FOUT")))</f>
        <v>1</v>
      </c>
      <c r="P24" s="182"/>
      <c r="Q24" s="182"/>
      <c r="R24" s="2"/>
    </row>
    <row r="25" spans="1:18" ht="15">
      <c r="A25" s="20"/>
      <c r="B25" s="31"/>
      <c r="C25" s="160" t="s">
        <v>701</v>
      </c>
      <c r="D25" s="161"/>
      <c r="E25" s="180"/>
      <c r="F25" s="27"/>
      <c r="G25" s="24">
        <f>SUM(G21:G24)</f>
        <v>9</v>
      </c>
      <c r="H25" s="8"/>
      <c r="I25" s="177"/>
      <c r="J25" s="177"/>
      <c r="K25" s="9"/>
      <c r="L25" s="24">
        <f>SUM(L21:L24)</f>
        <v>8</v>
      </c>
      <c r="M25" s="24" t="s">
        <v>693</v>
      </c>
      <c r="N25" s="24">
        <f>SUM(N21:N24)</f>
        <v>8</v>
      </c>
      <c r="O25" s="178">
        <f>SUM(O21:O24)</f>
        <v>11</v>
      </c>
      <c r="P25" s="167"/>
      <c r="Q25" s="179"/>
      <c r="R25" s="2"/>
    </row>
    <row r="26" spans="1:18" ht="15">
      <c r="A26" s="2"/>
      <c r="B26" s="2"/>
      <c r="C26" s="2"/>
      <c r="D26" s="2"/>
      <c r="E26" s="2"/>
      <c r="F26" s="5"/>
      <c r="G26" s="2"/>
      <c r="H26" s="2"/>
      <c r="I26" s="2"/>
      <c r="J26" s="2"/>
      <c r="K26" s="5"/>
      <c r="L26" s="2"/>
      <c r="M26" s="2"/>
      <c r="N26" s="2"/>
      <c r="O26" s="2"/>
      <c r="P26" s="2"/>
      <c r="Q26" s="2"/>
      <c r="R26" s="2"/>
    </row>
    <row r="27" spans="1:18" ht="15">
      <c r="A27" s="2"/>
      <c r="B27" s="2"/>
      <c r="C27" s="2"/>
      <c r="D27" s="2"/>
      <c r="E27" s="2"/>
      <c r="F27" s="5"/>
      <c r="G27" s="2"/>
      <c r="H27" s="2"/>
      <c r="I27" s="2"/>
      <c r="J27" s="2"/>
      <c r="K27" s="5"/>
      <c r="L27" s="2"/>
      <c r="M27" s="2"/>
      <c r="N27" s="2"/>
      <c r="O27" s="2"/>
      <c r="P27" s="2"/>
      <c r="Q27" s="2"/>
      <c r="R27" s="2"/>
    </row>
    <row r="28" spans="1:18" ht="15">
      <c r="A28" s="162" t="s">
        <v>690</v>
      </c>
      <c r="B28" s="162"/>
      <c r="C28" s="162"/>
      <c r="D28" s="1" t="s">
        <v>323</v>
      </c>
      <c r="E28" s="2"/>
      <c r="F28" s="163"/>
      <c r="G28" s="163"/>
      <c r="H28" s="1"/>
      <c r="I28" s="3"/>
      <c r="J28" s="164"/>
      <c r="K28" s="165"/>
      <c r="L28" s="165"/>
      <c r="M28" s="165"/>
      <c r="N28" s="165"/>
      <c r="O28" s="2"/>
      <c r="P28" s="2"/>
      <c r="Q28" s="2"/>
      <c r="R28" s="2"/>
    </row>
    <row r="29" spans="1:18" ht="15">
      <c r="A29" s="2"/>
      <c r="B29" s="2"/>
      <c r="C29" s="2"/>
      <c r="D29" s="2"/>
      <c r="E29" s="2"/>
      <c r="F29" s="5"/>
      <c r="G29" s="2"/>
      <c r="H29" s="2"/>
      <c r="I29" s="2"/>
      <c r="J29" s="2"/>
      <c r="K29" s="5"/>
      <c r="L29" s="2"/>
      <c r="M29" s="2"/>
      <c r="N29" s="2"/>
      <c r="O29" s="2"/>
      <c r="P29" s="2"/>
      <c r="Q29" s="2"/>
      <c r="R29" s="2"/>
    </row>
    <row r="30" spans="1:18" ht="15">
      <c r="A30" s="7"/>
      <c r="B30" s="7"/>
      <c r="C30" s="167" t="str">
        <f>gegevens!D18</f>
        <v>S.C. Caballos Zottegem 3</v>
      </c>
      <c r="D30" s="167"/>
      <c r="E30" s="167"/>
      <c r="F30" s="167"/>
      <c r="G30" s="167"/>
      <c r="H30" s="5" t="s">
        <v>693</v>
      </c>
      <c r="I30" s="167" t="str">
        <f>gegevens!E18</f>
        <v>S.C. Caballos Zottegem 4</v>
      </c>
      <c r="J30" s="167"/>
      <c r="K30" s="167"/>
      <c r="L30" s="167"/>
      <c r="M30" s="167"/>
      <c r="N30" s="10"/>
      <c r="O30" s="11">
        <f>L36</f>
        <v>8</v>
      </c>
      <c r="P30" s="12" t="s">
        <v>693</v>
      </c>
      <c r="Q30" s="13">
        <f>N36</f>
        <v>8</v>
      </c>
      <c r="R30" s="2"/>
    </row>
    <row r="31" spans="1:18" ht="15">
      <c r="A31" s="14" t="s">
        <v>694</v>
      </c>
      <c r="B31" s="28" t="s">
        <v>695</v>
      </c>
      <c r="C31" s="181" t="s">
        <v>696</v>
      </c>
      <c r="D31" s="181"/>
      <c r="E31" s="181"/>
      <c r="F31" s="16" t="s">
        <v>697</v>
      </c>
      <c r="G31" s="14" t="s">
        <v>698</v>
      </c>
      <c r="H31" s="28" t="s">
        <v>695</v>
      </c>
      <c r="I31" s="181" t="s">
        <v>699</v>
      </c>
      <c r="J31" s="181"/>
      <c r="K31" s="16" t="s">
        <v>697</v>
      </c>
      <c r="L31" s="182" t="s">
        <v>700</v>
      </c>
      <c r="M31" s="182"/>
      <c r="N31" s="182"/>
      <c r="O31" s="182" t="s">
        <v>698</v>
      </c>
      <c r="P31" s="182"/>
      <c r="Q31" s="182"/>
      <c r="R31" s="2"/>
    </row>
    <row r="32" spans="1:18" ht="15">
      <c r="A32" s="16">
        <v>1</v>
      </c>
      <c r="B32" s="16">
        <v>4936</v>
      </c>
      <c r="C32" s="168" t="str">
        <f>IF(B32="","",IF(ISERROR(PROPER(VLOOKUP(B32,elo!$A$2:$C$1891,2,FALSE))),"Stamnummer niet gevonden",PROPER(VLOOKUP(B32,elo!$A$2:$C$1891,2,FALSE))))</f>
        <v>Ghyselen Wouter</v>
      </c>
      <c r="D32" s="169"/>
      <c r="E32" s="170"/>
      <c r="F32" s="16">
        <f>IF(B32="","",IF(ISERROR(VLOOKUP(B32,elo!$A$2:$C$1891,3,FALSE)),"Fout",VLOOKUP(B32,elo!$A$2:$C$1891,3,FALSE)))</f>
        <v>1801</v>
      </c>
      <c r="G32" s="16">
        <f>IF(OR(L32=0,L32=1),0,IF(L32=2,4,IF(L32=3,8,"FOUT")))</f>
        <v>8</v>
      </c>
      <c r="H32" s="19">
        <v>6246</v>
      </c>
      <c r="I32" s="168" t="str">
        <f>IF(H32="","",IF(ISERROR(PROPER(VLOOKUP(H32,elo!$A$2:$C$1891,2,FALSE))),"Stamnummer niet gevonden",PROPER(VLOOKUP(H32,elo!$A$2:$C$1891,2,FALSE))))</f>
        <v>Van Puyvelde Stijn</v>
      </c>
      <c r="J32" s="170"/>
      <c r="K32" s="16">
        <f>IF(H32="","",IF(ISERROR(VLOOKUP(H32,elo!$A$2:$C$1891,3,FALSE)),"Fout",VLOOKUP(H32,elo!$A$2:$C$1891,3,FALSE)))</f>
        <v>1525</v>
      </c>
      <c r="L32" s="16">
        <v>3</v>
      </c>
      <c r="M32" s="16" t="s">
        <v>693</v>
      </c>
      <c r="N32" s="16">
        <f>IF(L32=1,3,IF(L32=2,2,IF(L32=3,1,IF(L32="","","fout"))))</f>
        <v>1</v>
      </c>
      <c r="O32" s="182">
        <f>IF(OR(N32=0,N32=1,N32=""),0,IF(N32=2,4,IF(N32=3,8,"FOUT")))</f>
        <v>0</v>
      </c>
      <c r="P32" s="182"/>
      <c r="Q32" s="182"/>
      <c r="R32" s="2"/>
    </row>
    <row r="33" spans="1:18" ht="15">
      <c r="A33" s="16">
        <v>2</v>
      </c>
      <c r="B33" s="16">
        <v>23809</v>
      </c>
      <c r="C33" s="168" t="str">
        <f>IF(B33="","",IF(ISERROR(PROPER(VLOOKUP(B33,elo!$A$2:$C$1891,2,FALSE))),"Stamnummer niet gevonden",PROPER(VLOOKUP(B33,elo!$A$2:$C$1891,2,FALSE))))</f>
        <v>Gyselinck Jelle</v>
      </c>
      <c r="D33" s="169"/>
      <c r="E33" s="170"/>
      <c r="F33" s="16">
        <f>IF(B33="","",IF(ISERROR(VLOOKUP(B33,elo!$A$2:$C$1891,3,FALSE)),"Fout",VLOOKUP(B33,elo!$A$2:$C$1891,3,FALSE)))</f>
        <v>1675</v>
      </c>
      <c r="G33" s="16">
        <f>IF(OR(L33=0,L33=1),0,IF(L33=2,3,IF(L33=3,6,"FOUT")))</f>
        <v>6</v>
      </c>
      <c r="H33" s="19">
        <v>6564</v>
      </c>
      <c r="I33" s="168" t="str">
        <f>IF(H33="","",IF(ISERROR(PROPER(VLOOKUP(H33,elo!$A$2:$C$1891,2,FALSE))),"Stamnummer niet gevonden",PROPER(VLOOKUP(H33,elo!$A$2:$C$1891,2,FALSE))))</f>
        <v>Kint Jean</v>
      </c>
      <c r="J33" s="170"/>
      <c r="K33" s="16">
        <f>IF(H33="","",IF(ISERROR(VLOOKUP(H33,elo!$A$2:$C$1891,3,FALSE)),"Fout",VLOOKUP(H33,elo!$A$2:$C$1891,3,FALSE)))</f>
        <v>1434</v>
      </c>
      <c r="L33" s="16">
        <v>3</v>
      </c>
      <c r="M33" s="16" t="s">
        <v>693</v>
      </c>
      <c r="N33" s="16">
        <f>IF(L33=1,3,IF(L33=2,2,IF(L33=3,1,IF(L33="","","fout"))))</f>
        <v>1</v>
      </c>
      <c r="O33" s="182">
        <f>IF(OR(N33=0,N33=1,N33=""),0,IF(N33=2,3,IF(N33=3,6,"FOUT")))</f>
        <v>0</v>
      </c>
      <c r="P33" s="182"/>
      <c r="Q33" s="182"/>
      <c r="R33" s="2"/>
    </row>
    <row r="34" spans="1:18" ht="15">
      <c r="A34" s="16">
        <v>3</v>
      </c>
      <c r="B34" s="16">
        <v>25062</v>
      </c>
      <c r="C34" s="168" t="str">
        <f>IF(B34="","",IF(ISERROR(PROPER(VLOOKUP(B34,elo!$A$2:$C$1891,2,FALSE))),"Stamnummer niet gevonden",PROPER(VLOOKUP(B34,elo!$A$2:$C$1891,2,FALSE))))</f>
        <v>Van Melkebeke Willem</v>
      </c>
      <c r="D34" s="169"/>
      <c r="E34" s="170"/>
      <c r="F34" s="16">
        <f>IF(B34="","",IF(ISERROR(VLOOKUP(B34,elo!$A$2:$C$1891,3,FALSE)),"Fout",VLOOKUP(B34,elo!$A$2:$C$1891,3,FALSE)))</f>
        <v>1707</v>
      </c>
      <c r="G34" s="16">
        <f>IF(OR(L34=0,L34=1),0,IF(L34=2,2,IF(L34=3,4,"FOUT")))</f>
        <v>0</v>
      </c>
      <c r="H34" s="19">
        <v>28762</v>
      </c>
      <c r="I34" s="168" t="str">
        <f>IF(H34="","",IF(ISERROR(PROPER(VLOOKUP(H34,elo!$A$2:$C$1891,2,FALSE))),"Stamnummer niet gevonden",PROPER(VLOOKUP(H34,elo!$A$2:$C$1891,2,FALSE))))</f>
        <v>Schroer Charlotte</v>
      </c>
      <c r="J34" s="170"/>
      <c r="K34" s="16">
        <f>IF(H34="","",IF(ISERROR(VLOOKUP(H34,elo!$A$2:$C$1891,3,FALSE)),"Fout",VLOOKUP(H34,elo!$A$2:$C$1891,3,FALSE)))</f>
        <v>1308</v>
      </c>
      <c r="L34" s="16">
        <v>1</v>
      </c>
      <c r="M34" s="16" t="s">
        <v>693</v>
      </c>
      <c r="N34" s="16">
        <f>IF(L34=1,3,IF(L34=2,2,IF(L34=3,1,IF(L34="","","fout"))))</f>
        <v>3</v>
      </c>
      <c r="O34" s="182">
        <f>IF(OR(N34=0,N34=1,N34=""),0,IF(N34=2,2,IF(N34=3,4,"FOUT")))</f>
        <v>4</v>
      </c>
      <c r="P34" s="182"/>
      <c r="Q34" s="182"/>
      <c r="R34" s="2"/>
    </row>
    <row r="35" spans="1:18" ht="15">
      <c r="A35" s="16">
        <v>4</v>
      </c>
      <c r="B35" s="16">
        <v>52019</v>
      </c>
      <c r="C35" s="168" t="str">
        <f>IF(B35="","",IF(ISERROR(PROPER(VLOOKUP(B35,elo!$A$2:$C$1891,2,FALSE))),"Stamnummer niet gevonden",PROPER(VLOOKUP(B35,elo!$A$2:$C$1891,2,FALSE))))</f>
        <v>Poelman Geoffrey</v>
      </c>
      <c r="D35" s="169"/>
      <c r="E35" s="170"/>
      <c r="F35" s="16">
        <f>IF(B35="","",IF(ISERROR(VLOOKUP(B35,elo!$A$2:$C$1891,3,FALSE)),"Fout",VLOOKUP(B35,elo!$A$2:$C$1891,3,FALSE)))</f>
        <v>1573</v>
      </c>
      <c r="G35" s="16">
        <f>IF(OR(L35=0,L35=1),0,IF(L35=2,1,IF(L35=3,2,"FOUT")))</f>
        <v>0</v>
      </c>
      <c r="H35" s="19">
        <v>28860</v>
      </c>
      <c r="I35" s="168" t="str">
        <f>IF(H35="","",IF(ISERROR(PROPER(VLOOKUP(H35,elo!$A$2:$C$1891,2,FALSE))),"Stamnummer niet gevonden",PROPER(VLOOKUP(H35,elo!$A$2:$C$1891,2,FALSE))))</f>
        <v>Schroer Laurenz</v>
      </c>
      <c r="J35" s="170"/>
      <c r="K35" s="16">
        <f>IF(H35="","",IF(ISERROR(VLOOKUP(H35,elo!$A$2:$C$1891,3,FALSE)),"Fout",VLOOKUP(H35,elo!$A$2:$C$1891,3,FALSE)))</f>
        <v>0</v>
      </c>
      <c r="L35" s="16">
        <v>1</v>
      </c>
      <c r="M35" s="16" t="s">
        <v>693</v>
      </c>
      <c r="N35" s="16">
        <f>IF(L35=1,3,IF(L35=2,2,IF(L35=3,1,IF(L35="","","fout"))))</f>
        <v>3</v>
      </c>
      <c r="O35" s="182">
        <f>IF(OR(N35=0,N35=1,N35=""),0,IF(N35=2,1,IF(N35=3,2,"FOUT")))</f>
        <v>2</v>
      </c>
      <c r="P35" s="182"/>
      <c r="Q35" s="182"/>
      <c r="R35" s="2"/>
    </row>
    <row r="36" spans="1:18" ht="15">
      <c r="A36" s="20"/>
      <c r="B36" s="31"/>
      <c r="C36" s="160" t="s">
        <v>701</v>
      </c>
      <c r="D36" s="161"/>
      <c r="E36" s="180"/>
      <c r="F36" s="27"/>
      <c r="G36" s="24">
        <f>SUM(G32:G35)</f>
        <v>14</v>
      </c>
      <c r="H36" s="8"/>
      <c r="I36" s="177"/>
      <c r="J36" s="177"/>
      <c r="K36" s="9"/>
      <c r="L36" s="24">
        <f>SUM(L32:L35)</f>
        <v>8</v>
      </c>
      <c r="M36" s="24" t="s">
        <v>693</v>
      </c>
      <c r="N36" s="24">
        <f>SUM(N32:N35)</f>
        <v>8</v>
      </c>
      <c r="O36" s="178">
        <f>SUM(O32:O35)</f>
        <v>6</v>
      </c>
      <c r="P36" s="167"/>
      <c r="Q36" s="179"/>
      <c r="R36" s="2"/>
    </row>
    <row r="37" spans="1:18" ht="15">
      <c r="A37" s="20"/>
      <c r="B37" s="20"/>
      <c r="C37" s="26"/>
      <c r="D37" s="26"/>
      <c r="E37" s="26"/>
      <c r="F37" s="9"/>
      <c r="G37" s="8"/>
      <c r="H37" s="8"/>
      <c r="I37" s="23"/>
      <c r="J37" s="23"/>
      <c r="K37" s="9"/>
      <c r="L37" s="9"/>
      <c r="M37" s="9"/>
      <c r="N37" s="9"/>
      <c r="O37" s="8"/>
      <c r="P37" s="8"/>
      <c r="Q37" s="8"/>
      <c r="R37" s="2"/>
    </row>
    <row r="38" spans="1:18" ht="15">
      <c r="A38" s="7"/>
      <c r="B38" s="7"/>
      <c r="C38" s="167" t="str">
        <f>gegevens!D19</f>
        <v>Wetteren</v>
      </c>
      <c r="D38" s="167"/>
      <c r="E38" s="167"/>
      <c r="F38" s="167"/>
      <c r="G38" s="167"/>
      <c r="H38" s="5" t="s">
        <v>693</v>
      </c>
      <c r="I38" s="167" t="str">
        <f>gegevens!E19</f>
        <v>S.C. Jean Jaurès 2</v>
      </c>
      <c r="J38" s="167"/>
      <c r="K38" s="167"/>
      <c r="L38" s="167"/>
      <c r="M38" s="167"/>
      <c r="N38" s="10"/>
      <c r="O38" s="11">
        <f>L44</f>
        <v>6</v>
      </c>
      <c r="P38" s="12" t="s">
        <v>693</v>
      </c>
      <c r="Q38" s="13">
        <f>N44</f>
        <v>10</v>
      </c>
      <c r="R38" s="2"/>
    </row>
    <row r="39" spans="1:18" ht="15">
      <c r="A39" s="14" t="s">
        <v>694</v>
      </c>
      <c r="B39" s="28" t="s">
        <v>695</v>
      </c>
      <c r="C39" s="181" t="s">
        <v>696</v>
      </c>
      <c r="D39" s="181"/>
      <c r="E39" s="181"/>
      <c r="F39" s="16" t="s">
        <v>697</v>
      </c>
      <c r="G39" s="14" t="s">
        <v>698</v>
      </c>
      <c r="H39" s="28" t="s">
        <v>695</v>
      </c>
      <c r="I39" s="181" t="s">
        <v>699</v>
      </c>
      <c r="J39" s="181"/>
      <c r="K39" s="16" t="s">
        <v>697</v>
      </c>
      <c r="L39" s="182" t="s">
        <v>700</v>
      </c>
      <c r="M39" s="182"/>
      <c r="N39" s="182"/>
      <c r="O39" s="182" t="s">
        <v>698</v>
      </c>
      <c r="P39" s="182"/>
      <c r="Q39" s="182"/>
      <c r="R39" s="2"/>
    </row>
    <row r="40" spans="1:18" ht="15">
      <c r="A40" s="16">
        <v>1</v>
      </c>
      <c r="B40" s="28">
        <v>41254</v>
      </c>
      <c r="C40" s="168" t="str">
        <f>IF(B40="","",IF(ISERROR(PROPER(VLOOKUP(B40,elo!$A$2:$C$1891,2,FALSE))),"Stamnummer niet gevonden",PROPER(VLOOKUP(B40,elo!$A$2:$C$1891,2,FALSE))))</f>
        <v>Carlier Sven</v>
      </c>
      <c r="D40" s="169"/>
      <c r="E40" s="170"/>
      <c r="F40" s="16">
        <f>IF(B40="","",IF(ISERROR(VLOOKUP(B40,elo!$A$2:$C$1891,3,FALSE)),"Fout",VLOOKUP(B40,elo!$A$2:$C$1891,3,FALSE)))</f>
        <v>1243</v>
      </c>
      <c r="G40" s="16">
        <f>IF(OR(L40=0,L40=1),0,IF(L40=2,4,IF(L40=3,8,"FOUT")))</f>
        <v>0</v>
      </c>
      <c r="H40" s="16">
        <v>15806</v>
      </c>
      <c r="I40" s="168" t="str">
        <f>IF(H40="","",IF(ISERROR(PROPER(VLOOKUP(H40,elo!$A$2:$C$1891,2,FALSE))),"Stamnummer niet gevonden",PROPER(VLOOKUP(H40,elo!$A$2:$C$1891,2,FALSE))))</f>
        <v>Van Dorpe Filip</v>
      </c>
      <c r="J40" s="170"/>
      <c r="K40" s="16">
        <f>IF(H40="","",IF(ISERROR(VLOOKUP(H40,elo!$A$2:$C$1891,3,FALSE)),"Fout",VLOOKUP(H40,elo!$A$2:$C$1891,3,FALSE)))</f>
        <v>1698</v>
      </c>
      <c r="L40" s="16">
        <v>1</v>
      </c>
      <c r="M40" s="16" t="s">
        <v>693</v>
      </c>
      <c r="N40" s="16">
        <f>IF(L40=1,3,IF(L40=2,2,IF(L40=3,1,IF(L40="","","fout"))))</f>
        <v>3</v>
      </c>
      <c r="O40" s="182">
        <f>IF(OR(N40=0,N40=1,N40=""),0,IF(N40=2,4,IF(N40=3,8,"FOUT")))</f>
        <v>8</v>
      </c>
      <c r="P40" s="182"/>
      <c r="Q40" s="182"/>
      <c r="R40" s="2"/>
    </row>
    <row r="41" spans="1:18" ht="15">
      <c r="A41" s="16">
        <v>2</v>
      </c>
      <c r="B41" s="28">
        <v>10283</v>
      </c>
      <c r="C41" s="168" t="str">
        <f>IF(B41="","",IF(ISERROR(PROPER(VLOOKUP(B41,elo!$A$2:$C$1891,2,FALSE))),"Stamnummer niet gevonden",PROPER(VLOOKUP(B41,elo!$A$2:$C$1891,2,FALSE))))</f>
        <v>Van Houtte Randy</v>
      </c>
      <c r="D41" s="169"/>
      <c r="E41" s="170"/>
      <c r="F41" s="16">
        <f>IF(B41="","",IF(ISERROR(VLOOKUP(B41,elo!$A$2:$C$1891,3,FALSE)),"Fout",VLOOKUP(B41,elo!$A$2:$C$1891,3,FALSE)))</f>
        <v>1416</v>
      </c>
      <c r="G41" s="16">
        <f>IF(OR(L41=0,L41=1),0,IF(L41=2,3,IF(L41=3,6,"FOUT")))</f>
        <v>6</v>
      </c>
      <c r="H41" s="16">
        <v>21806</v>
      </c>
      <c r="I41" s="168" t="str">
        <f>IF(H41="","",IF(ISERROR(PROPER(VLOOKUP(H41,elo!$A$2:$C$1891,2,FALSE))),"Stamnummer niet gevonden",PROPER(VLOOKUP(H41,elo!$A$2:$C$1891,2,FALSE))))</f>
        <v>Veroeven Albert</v>
      </c>
      <c r="J41" s="170"/>
      <c r="K41" s="16">
        <f>IF(H41="","",IF(ISERROR(VLOOKUP(H41,elo!$A$2:$C$1891,3,FALSE)),"Fout",VLOOKUP(H41,elo!$A$2:$C$1891,3,FALSE)))</f>
        <v>1637</v>
      </c>
      <c r="L41" s="16">
        <v>3</v>
      </c>
      <c r="M41" s="16" t="s">
        <v>693</v>
      </c>
      <c r="N41" s="16">
        <f>IF(L41=1,3,IF(L41=2,2,IF(L41=3,1,IF(L41="","","fout"))))</f>
        <v>1</v>
      </c>
      <c r="O41" s="182">
        <f>IF(OR(N41=0,N41=1,N41=""),0,IF(N41=2,3,IF(N41=3,6,"FOUT")))</f>
        <v>0</v>
      </c>
      <c r="P41" s="182"/>
      <c r="Q41" s="182"/>
      <c r="R41" s="2"/>
    </row>
    <row r="42" spans="1:18" ht="15">
      <c r="A42" s="16">
        <v>3</v>
      </c>
      <c r="B42" s="28">
        <v>11549</v>
      </c>
      <c r="C42" s="168" t="str">
        <f>IF(B42="","",IF(ISERROR(PROPER(VLOOKUP(B42,elo!$A$2:$C$1891,2,FALSE))),"Stamnummer niet gevonden",PROPER(VLOOKUP(B42,elo!$A$2:$C$2500,2,FALSE))))</f>
        <v>Louwers Koen</v>
      </c>
      <c r="D42" s="169"/>
      <c r="E42" s="170"/>
      <c r="F42" s="16">
        <f>IF(B42="","",IF(ISERROR(VLOOKUP(B42,elo!$A$2:$C$1891,3,FALSE)),"Fout",VLOOKUP(B42,elo!$A$2:$C$1891,3,FALSE)))</f>
        <v>0</v>
      </c>
      <c r="G42" s="16">
        <f>IF(OR(L42=0,L42=1),0,IF(L42=2,2,IF(L42=3,4,"FOUT")))</f>
        <v>0</v>
      </c>
      <c r="H42" s="16">
        <v>40509</v>
      </c>
      <c r="I42" s="168" t="str">
        <f>IF(H42="","",IF(ISERROR(PROPER(VLOOKUP(H42,elo!$A$2:$C$1891,2,FALSE))),"Stamnummer niet gevonden",PROPER(VLOOKUP(H42,elo!$A$2:$C$1891,2,FALSE))))</f>
        <v>Mohebi Bizhan</v>
      </c>
      <c r="J42" s="170"/>
      <c r="K42" s="16">
        <f>IF(H42="","",IF(ISERROR(VLOOKUP(H42,elo!$A$2:$C$1891,3,FALSE)),"Fout",VLOOKUP(H42,elo!$A$2:$C$1891,3,FALSE)))</f>
        <v>1628</v>
      </c>
      <c r="L42" s="16">
        <v>1</v>
      </c>
      <c r="M42" s="16" t="s">
        <v>693</v>
      </c>
      <c r="N42" s="16">
        <f>IF(L42=1,3,IF(L42=2,2,IF(L42=3,1,IF(L42="","","fout"))))</f>
        <v>3</v>
      </c>
      <c r="O42" s="182">
        <f>IF(OR(N42=0,N42=1,N42=""),0,IF(N42=2,2,IF(N42=3,4,"FOUT")))</f>
        <v>4</v>
      </c>
      <c r="P42" s="182"/>
      <c r="Q42" s="182"/>
      <c r="R42" s="2"/>
    </row>
    <row r="43" spans="1:18" ht="15">
      <c r="A43" s="16">
        <v>4</v>
      </c>
      <c r="B43" s="16">
        <v>11564</v>
      </c>
      <c r="C43" s="168" t="str">
        <f>IF(B43="","",IF(ISERROR(PROPER(VLOOKUP(B43,elo!$A$2:$C$1891,2,FALSE))),"Stamnummer niet gevonden",PROPER(VLOOKUP(B43,elo!$A$2:$C$2500,2,FALSE))))</f>
        <v>Desmet Sven</v>
      </c>
      <c r="D43" s="169"/>
      <c r="E43" s="170"/>
      <c r="F43" s="16">
        <f>IF(B43="","",IF(ISERROR(VLOOKUP(B43,elo!$A$2:$C$1891,3,FALSE)),"Fout",VLOOKUP(B43,elo!$A$2:$C$1891,3,FALSE)))</f>
        <v>0</v>
      </c>
      <c r="G43" s="16">
        <f>IF(OR(L43=0,L43=1),0,IF(L43=2,1,IF(L43=3,2,"FOUT")))</f>
        <v>0</v>
      </c>
      <c r="H43" s="16">
        <v>4898</v>
      </c>
      <c r="I43" s="168" t="str">
        <f>IF(H43="","",IF(ISERROR(PROPER(VLOOKUP(H43,elo!$A$2:$C$1891,2,FALSE))),"Stamnummer niet gevonden",PROPER(VLOOKUP(H43,elo!$A$2:$C$1891,2,FALSE))))</f>
        <v>Vermeulen Danny</v>
      </c>
      <c r="J43" s="170"/>
      <c r="K43" s="16">
        <f>IF(H43="","",IF(ISERROR(VLOOKUP(H43,elo!$A$2:$C$1891,3,FALSE)),"Fout",VLOOKUP(H43,elo!$A$2:$C$1891,3,FALSE)))</f>
        <v>1550</v>
      </c>
      <c r="L43" s="16">
        <v>1</v>
      </c>
      <c r="M43" s="16" t="s">
        <v>693</v>
      </c>
      <c r="N43" s="16">
        <f>IF(L43=1,3,IF(L43=2,2,IF(L43=3,1,IF(L43="","","fout"))))</f>
        <v>3</v>
      </c>
      <c r="O43" s="182">
        <f>IF(OR(N43=0,N43=1,N43=""),0,IF(N43=2,1,IF(N43=3,2,"FOUT")))</f>
        <v>2</v>
      </c>
      <c r="P43" s="182"/>
      <c r="Q43" s="182"/>
      <c r="R43" s="2"/>
    </row>
    <row r="44" spans="1:18" ht="15">
      <c r="A44" s="20"/>
      <c r="B44" s="31"/>
      <c r="C44" s="160" t="s">
        <v>701</v>
      </c>
      <c r="D44" s="161"/>
      <c r="E44" s="180"/>
      <c r="F44" s="27"/>
      <c r="G44" s="24">
        <f>SUM(G40:G43)</f>
        <v>6</v>
      </c>
      <c r="H44" s="8"/>
      <c r="I44" s="177"/>
      <c r="J44" s="177"/>
      <c r="K44" s="9"/>
      <c r="L44" s="24">
        <f>SUM(L40:L43)</f>
        <v>6</v>
      </c>
      <c r="M44" s="24" t="s">
        <v>693</v>
      </c>
      <c r="N44" s="24">
        <f>SUM(N40:N43)</f>
        <v>10</v>
      </c>
      <c r="O44" s="178">
        <f>SUM(O40:O43)</f>
        <v>14</v>
      </c>
      <c r="P44" s="167"/>
      <c r="Q44" s="179"/>
      <c r="R44" s="2"/>
    </row>
    <row r="45" spans="1:18" ht="15">
      <c r="A45" s="20"/>
      <c r="B45" s="20"/>
      <c r="C45" s="26"/>
      <c r="D45" s="26"/>
      <c r="E45" s="26"/>
      <c r="F45" s="9"/>
      <c r="G45" s="8"/>
      <c r="H45" s="8"/>
      <c r="I45" s="23"/>
      <c r="J45" s="23"/>
      <c r="K45" s="9"/>
      <c r="L45" s="9"/>
      <c r="M45" s="9"/>
      <c r="N45" s="9"/>
      <c r="O45" s="8"/>
      <c r="P45" s="8"/>
      <c r="Q45" s="8"/>
      <c r="R45" s="2"/>
    </row>
    <row r="46" spans="1:18" ht="15">
      <c r="A46" s="7"/>
      <c r="B46" s="7"/>
      <c r="C46" s="167" t="str">
        <f>gegevens!D20</f>
        <v>De Mercatel 2</v>
      </c>
      <c r="D46" s="167"/>
      <c r="E46" s="167"/>
      <c r="F46" s="167"/>
      <c r="G46" s="167"/>
      <c r="H46" s="5" t="s">
        <v>693</v>
      </c>
      <c r="I46" s="167" t="str">
        <f>gegevens!E20</f>
        <v>Wachtebeke</v>
      </c>
      <c r="J46" s="167"/>
      <c r="K46" s="167"/>
      <c r="L46" s="167"/>
      <c r="M46" s="167"/>
      <c r="N46" s="10"/>
      <c r="O46" s="11">
        <f>L52</f>
        <v>8</v>
      </c>
      <c r="P46" s="12" t="s">
        <v>693</v>
      </c>
      <c r="Q46" s="13">
        <f>N52</f>
        <v>8</v>
      </c>
      <c r="R46" s="2"/>
    </row>
    <row r="47" spans="1:18" ht="15">
      <c r="A47" s="14" t="s">
        <v>694</v>
      </c>
      <c r="B47" s="28" t="s">
        <v>695</v>
      </c>
      <c r="C47" s="181" t="s">
        <v>696</v>
      </c>
      <c r="D47" s="181"/>
      <c r="E47" s="181"/>
      <c r="F47" s="16" t="s">
        <v>697</v>
      </c>
      <c r="G47" s="14" t="s">
        <v>698</v>
      </c>
      <c r="H47" s="28" t="s">
        <v>695</v>
      </c>
      <c r="I47" s="181" t="s">
        <v>699</v>
      </c>
      <c r="J47" s="181"/>
      <c r="K47" s="16" t="s">
        <v>697</v>
      </c>
      <c r="L47" s="182" t="s">
        <v>700</v>
      </c>
      <c r="M47" s="182"/>
      <c r="N47" s="182"/>
      <c r="O47" s="182" t="s">
        <v>698</v>
      </c>
      <c r="P47" s="182"/>
      <c r="Q47" s="182"/>
      <c r="R47" s="2"/>
    </row>
    <row r="48" spans="1:18" ht="15">
      <c r="A48" s="16">
        <v>1</v>
      </c>
      <c r="B48" s="28">
        <v>31534</v>
      </c>
      <c r="C48" s="168" t="str">
        <f>IF(B48="","",IF(ISERROR(PROPER(VLOOKUP(B48,elo!$A$2:$C$1891,2,FALSE))),"Stamnummer niet gevonden",PROPER(VLOOKUP(B48,elo!$A$2:$C$1891,2,FALSE))))</f>
        <v>Coppens Hendrik</v>
      </c>
      <c r="D48" s="169"/>
      <c r="E48" s="170"/>
      <c r="F48" s="16">
        <f>IF(B48="","",IF(ISERROR(VLOOKUP(B48,elo!$A$2:$C$1891,3,FALSE)),"Fout",VLOOKUP(B48,elo!$A$2:$C$1891,3,FALSE)))</f>
        <v>1558</v>
      </c>
      <c r="G48" s="16">
        <f>IF(OR(L48=0,L48=1),0,IF(L48=2,4,IF(L48=3,8,"FOUT")))</f>
        <v>0</v>
      </c>
      <c r="H48" s="16">
        <v>21857</v>
      </c>
      <c r="I48" s="168" t="str">
        <f>IF(H48="","",IF(ISERROR(PROPER(VLOOKUP(H48,elo!$A$2:$C$1891,2,FALSE))),"Stamnummer niet gevonden",PROPER(VLOOKUP(H48,elo!$A$2:$C$1891,2,FALSE))))</f>
        <v>Dhuyvetter Koen</v>
      </c>
      <c r="J48" s="170"/>
      <c r="K48" s="16">
        <f>IF(H48="","",IF(ISERROR(VLOOKUP(H48,elo!$A$2:$C$1891,3,FALSE)),"Fout",VLOOKUP(H48,elo!$A$2:$C$1891,3,FALSE)))</f>
        <v>1643</v>
      </c>
      <c r="L48" s="16">
        <v>1</v>
      </c>
      <c r="M48" s="16" t="s">
        <v>693</v>
      </c>
      <c r="N48" s="16">
        <f>IF(L48=1,3,IF(L48=2,2,IF(L48=3,1,IF(L48="","","fout"))))</f>
        <v>3</v>
      </c>
      <c r="O48" s="182">
        <f>IF(OR(N48=0,N48=1,N48=""),0,IF(N48=2,4,IF(N48=3,8,"FOUT")))</f>
        <v>8</v>
      </c>
      <c r="P48" s="182"/>
      <c r="Q48" s="182"/>
      <c r="R48" s="2"/>
    </row>
    <row r="49" spans="1:18" ht="15">
      <c r="A49" s="16">
        <v>2</v>
      </c>
      <c r="B49" s="28">
        <v>14885</v>
      </c>
      <c r="C49" s="168" t="str">
        <f>IF(B49="","",IF(ISERROR(PROPER(VLOOKUP(B49,elo!$A$2:$C$1891,2,FALSE))),"Stamnummer niet gevonden",PROPER(VLOOKUP(B49,elo!$A$2:$C$1891,2,FALSE))))</f>
        <v>Herremerre Pierre</v>
      </c>
      <c r="D49" s="169"/>
      <c r="E49" s="170"/>
      <c r="F49" s="16">
        <f>IF(B49="","",IF(ISERROR(VLOOKUP(B49,elo!$A$2:$C$1891,3,FALSE)),"Fout",VLOOKUP(B49,elo!$A$2:$C$1891,3,FALSE)))</f>
        <v>1466</v>
      </c>
      <c r="G49" s="16">
        <f>IF(OR(L49=0,L49=1),0,IF(L49=2,3,IF(L49=3,6,"FOUT")))</f>
        <v>3</v>
      </c>
      <c r="H49" s="16">
        <v>34517</v>
      </c>
      <c r="I49" s="168" t="str">
        <f>IF(H49="","",IF(ISERROR(PROPER(VLOOKUP(H49,elo!$A$2:$C$1891,2,FALSE))),"Stamnummer niet gevonden",PROPER(VLOOKUP(H49,elo!$A$2:$C$1891,2,FALSE))))</f>
        <v>Verschraegen Thomas</v>
      </c>
      <c r="J49" s="170"/>
      <c r="K49" s="16">
        <f>IF(H49="","",IF(ISERROR(VLOOKUP(H49,elo!$A$2:$C$1891,3,FALSE)),"Fout",VLOOKUP(H49,elo!$A$2:$C$1891,3,FALSE)))</f>
        <v>1644</v>
      </c>
      <c r="L49" s="16">
        <v>2</v>
      </c>
      <c r="M49" s="16" t="s">
        <v>693</v>
      </c>
      <c r="N49" s="16">
        <f>IF(L49=1,3,IF(L49=2,2,IF(L49=3,1,IF(L49="","","fout"))))</f>
        <v>2</v>
      </c>
      <c r="O49" s="182">
        <f>IF(OR(N49=0,N49=1,N49=""),0,IF(N49=2,3,IF(N49=3,6,"FOUT")))</f>
        <v>3</v>
      </c>
      <c r="P49" s="182"/>
      <c r="Q49" s="182"/>
      <c r="R49" s="2"/>
    </row>
    <row r="50" spans="1:18" ht="15">
      <c r="A50" s="16">
        <v>3</v>
      </c>
      <c r="B50" s="28">
        <v>48879</v>
      </c>
      <c r="C50" s="168" t="str">
        <f>IF(B50="","",IF(ISERROR(PROPER(VLOOKUP(B50,elo!$A$2:$C$1891,2,FALSE))),"Stamnummer niet gevonden",PROPER(VLOOKUP(B50,elo!$A$2:$C$1891,2,FALSE))))</f>
        <v>De Corte Etienne</v>
      </c>
      <c r="D50" s="169"/>
      <c r="E50" s="170"/>
      <c r="F50" s="16">
        <f>IF(B50="","",IF(ISERROR(VLOOKUP(B50,elo!$A$2:$C$1891,3,FALSE)),"Fout",VLOOKUP(B50,elo!$A$2:$C$1891,3,FALSE)))</f>
        <v>1397</v>
      </c>
      <c r="G50" s="16">
        <f>IF(OR(L50=0,L50=1),0,IF(L50=2,2,IF(L50=3,4,"FOUT")))</f>
        <v>4</v>
      </c>
      <c r="H50" s="16">
        <v>10944</v>
      </c>
      <c r="I50" s="168" t="str">
        <f>IF(H50="","",IF(ISERROR(PROPER(VLOOKUP(H50,elo!$A$2:$C$1891,2,FALSE))),"Stamnummer niet gevonden",PROPER(VLOOKUP(H50,elo!$A$2:$C$1891,2,FALSE))))</f>
        <v>Meirpoel Bjorn</v>
      </c>
      <c r="J50" s="170"/>
      <c r="K50" s="16">
        <f>IF(H50="","",IF(ISERROR(VLOOKUP(H50,elo!$A$2:$C$1891,3,FALSE)),"Fout",VLOOKUP(H50,elo!$A$2:$C$1891,3,FALSE)))</f>
        <v>1333</v>
      </c>
      <c r="L50" s="16">
        <v>3</v>
      </c>
      <c r="M50" s="16" t="s">
        <v>693</v>
      </c>
      <c r="N50" s="16">
        <f>IF(L50=1,3,IF(L50=2,2,IF(L50=3,1,IF(L50="","","fout"))))</f>
        <v>1</v>
      </c>
      <c r="O50" s="182">
        <f>IF(OR(N50=0,N50=1,N50=""),0,IF(N50=2,2,IF(N50=3,4,"FOUT")))</f>
        <v>0</v>
      </c>
      <c r="P50" s="182"/>
      <c r="Q50" s="182"/>
      <c r="R50" s="2"/>
    </row>
    <row r="51" spans="1:18" ht="15">
      <c r="A51" s="16">
        <v>4</v>
      </c>
      <c r="B51" s="16">
        <v>11553</v>
      </c>
      <c r="C51" s="168" t="str">
        <f>IF(B51="","",IF(ISERROR(PROPER(VLOOKUP(B51,elo!$A$2:$C$1891,2,FALSE))),"Stamnummer niet gevonden",PROPER(VLOOKUP(B51,elo!$A$2:$C$1891,2,FALSE))))</f>
        <v>Steenbrugge Jan</v>
      </c>
      <c r="D51" s="169"/>
      <c r="E51" s="170"/>
      <c r="F51" s="16">
        <f>IF(B51="","",IF(ISERROR(VLOOKUP(B51,elo!$A$2:$C$1891,3,FALSE)),"Fout",VLOOKUP(B51,elo!$A$2:$C$1891,3,FALSE)))</f>
        <v>0</v>
      </c>
      <c r="G51" s="16">
        <f>IF(OR(L51=0,L51=1),0,IF(L51=2,1,IF(L51=3,2,"FOUT")))</f>
        <v>1</v>
      </c>
      <c r="H51" s="16">
        <v>1970</v>
      </c>
      <c r="I51" s="168" t="str">
        <f>IF(H51="","",IF(ISERROR(PROPER(VLOOKUP(H51,elo!$A$2:$C$1891,2,FALSE))),"Stamnummer niet gevonden",PROPER(VLOOKUP(H51,elo!$A$2:$C$1891,2,FALSE))))</f>
        <v>Himschoot Edgard</v>
      </c>
      <c r="J51" s="170"/>
      <c r="K51" s="16">
        <f>IF(H51="","",IF(ISERROR(VLOOKUP(H51,elo!$A$2:$C$1891,3,FALSE)),"Fout",VLOOKUP(H51,elo!$A$2:$C$1891,3,FALSE)))</f>
        <v>1256</v>
      </c>
      <c r="L51" s="16">
        <v>2</v>
      </c>
      <c r="M51" s="16" t="s">
        <v>693</v>
      </c>
      <c r="N51" s="16">
        <f>IF(L51=1,3,IF(L51=2,2,IF(L51=3,1,IF(L51="","","fout"))))</f>
        <v>2</v>
      </c>
      <c r="O51" s="182">
        <f>IF(OR(N51=0,N51=1,N51=""),0,IF(N51=2,1,IF(N51=3,2,"FOUT")))</f>
        <v>1</v>
      </c>
      <c r="P51" s="182"/>
      <c r="Q51" s="182"/>
      <c r="R51" s="2"/>
    </row>
    <row r="52" spans="1:18" ht="15">
      <c r="A52" s="20"/>
      <c r="B52" s="31"/>
      <c r="C52" s="160" t="s">
        <v>701</v>
      </c>
      <c r="D52" s="161"/>
      <c r="E52" s="180"/>
      <c r="F52" s="27"/>
      <c r="G52" s="24">
        <f>SUM(G48:G51)</f>
        <v>8</v>
      </c>
      <c r="H52" s="8"/>
      <c r="I52" s="177"/>
      <c r="J52" s="177"/>
      <c r="K52" s="9"/>
      <c r="L52" s="24">
        <f>SUM(L48:L51)</f>
        <v>8</v>
      </c>
      <c r="M52" s="24" t="s">
        <v>693</v>
      </c>
      <c r="N52" s="24">
        <f>SUM(N48:N51)</f>
        <v>8</v>
      </c>
      <c r="O52" s="178">
        <f>SUM(O48:O51)</f>
        <v>12</v>
      </c>
      <c r="P52" s="167"/>
      <c r="Q52" s="179"/>
      <c r="R52" s="2"/>
    </row>
    <row r="53" spans="1:18" ht="15">
      <c r="A53" s="20"/>
      <c r="B53" s="20"/>
      <c r="C53" s="26"/>
      <c r="D53" s="26"/>
      <c r="E53" s="26"/>
      <c r="F53" s="9"/>
      <c r="G53" s="8"/>
      <c r="H53" s="8"/>
      <c r="I53" s="23"/>
      <c r="J53" s="23"/>
      <c r="K53" s="9"/>
      <c r="L53" s="9"/>
      <c r="M53" s="9"/>
      <c r="N53" s="9"/>
      <c r="O53" s="8"/>
      <c r="P53" s="8"/>
      <c r="Q53" s="8"/>
      <c r="R53" s="2"/>
    </row>
    <row r="54" spans="1:18" ht="15.75" thickBot="1">
      <c r="A54" s="20"/>
      <c r="B54" s="20"/>
      <c r="C54" s="26"/>
      <c r="D54" s="26"/>
      <c r="E54" s="26"/>
      <c r="F54" s="9"/>
      <c r="G54" s="8"/>
      <c r="H54" s="8"/>
      <c r="I54" s="23"/>
      <c r="J54" s="23"/>
      <c r="K54" s="9"/>
      <c r="L54" s="9"/>
      <c r="M54" s="9"/>
      <c r="N54" s="9"/>
      <c r="O54" s="8"/>
      <c r="P54" s="8"/>
      <c r="Q54" s="8"/>
      <c r="R54" s="2"/>
    </row>
    <row r="55" spans="1:6" ht="15" thickBot="1">
      <c r="A55" s="186" t="s">
        <v>324</v>
      </c>
      <c r="B55" s="187"/>
      <c r="C55" s="187"/>
      <c r="D55" s="187"/>
      <c r="E55" s="187"/>
      <c r="F55" s="188"/>
    </row>
    <row r="56" spans="1:6" ht="15">
      <c r="A56" s="43">
        <v>1</v>
      </c>
      <c r="B56" s="56" t="str">
        <f>gegevens!B9</f>
        <v>Colle Sint Niklaas</v>
      </c>
      <c r="C56" s="57"/>
      <c r="D56" s="58"/>
      <c r="E56" s="42">
        <f>IF(ISERROR(VLOOKUP(B56,gegevens!$X$1:$Z$6,2,FALSE)),"0",VLOOKUP(B56,gegevens!$X$1:$Z$6,2,FALSE))</f>
        <v>10</v>
      </c>
      <c r="F56" s="45">
        <f>IF(ISERROR(VLOOKUP(B56,gegevens!$X$1:$Z$6,3,FALSE)),"0",VLOOKUP(B56,gegevens!$X$1:$Z$6,3,FALSE))</f>
        <v>14</v>
      </c>
    </row>
    <row r="57" spans="1:6" ht="15">
      <c r="A57" s="33">
        <v>2</v>
      </c>
      <c r="B57" s="51" t="str">
        <f>gegevens!B8</f>
        <v>S.C. Caballos Zottegem 5</v>
      </c>
      <c r="C57" s="52"/>
      <c r="D57" s="53"/>
      <c r="E57" s="42">
        <f>IF(ISERROR(VLOOKUP(B57,gegevens!$X$1:$Z$6,2,FALSE)),"0",VLOOKUP(B57,gegevens!$X$1:$Z$6,2,FALSE))</f>
        <v>8</v>
      </c>
      <c r="F57" s="46">
        <f>IF(ISERROR(VLOOKUP(B57,gegevens!$X$1:$Z$6,3,FALSE)),"0",VLOOKUP(B57,gegevens!$X$1:$Z$6,3,FALSE))</f>
        <v>12</v>
      </c>
    </row>
    <row r="58" spans="1:6" ht="15">
      <c r="A58" s="33">
        <v>3</v>
      </c>
      <c r="B58" s="51" t="str">
        <f>gegevens!B10</f>
        <v>De Mercatel 3</v>
      </c>
      <c r="C58" s="52"/>
      <c r="D58" s="53"/>
      <c r="E58" s="42">
        <f>IF(ISERROR(VLOOKUP(B58,gegevens!$X$1:$Z$6,2,FALSE)),"0",VLOOKUP(B58,gegevens!$X$1:$Z$6,2,FALSE))</f>
        <v>8</v>
      </c>
      <c r="F58" s="46">
        <f>IF(ISERROR(VLOOKUP(B58,gegevens!$X$1:$Z$6,3,FALSE)),"0",VLOOKUP(B58,gegevens!$X$1:$Z$6,3,FALSE))</f>
        <v>11</v>
      </c>
    </row>
    <row r="59" spans="1:6" ht="15">
      <c r="A59" s="33">
        <v>4</v>
      </c>
      <c r="B59" s="51" t="str">
        <f>gegevens!B7</f>
        <v>S.C. Jean Jaurès 1</v>
      </c>
      <c r="C59" s="52"/>
      <c r="D59" s="53"/>
      <c r="E59" s="42">
        <f>IF(ISERROR(VLOOKUP(B59,gegevens!$X$1:$Z$6,2,FALSE)),"0",VLOOKUP(B59,gegevens!$X$1:$Z$6,2,FALSE))</f>
        <v>8</v>
      </c>
      <c r="F59" s="46">
        <f>IF(ISERROR(VLOOKUP(B59,gegevens!$X$1:$Z$6,3,FALSE)),"0",VLOOKUP(B59,gegevens!$X$1:$Z$6,3,FALSE))</f>
        <v>9</v>
      </c>
    </row>
    <row r="60" spans="1:18" ht="15">
      <c r="A60" s="33">
        <v>5</v>
      </c>
      <c r="B60" s="51" t="str">
        <f>gegevens!B5</f>
        <v>S.C. Caballos Zottegem 6</v>
      </c>
      <c r="C60" s="52"/>
      <c r="D60" s="53"/>
      <c r="E60" s="42">
        <f>IF(ISERROR(VLOOKUP(B60,gegevens!$X$1:$Z$6,2,FALSE)),"0",VLOOKUP(B60,gegevens!$X$1:$Z$6,2,FALSE))</f>
        <v>8</v>
      </c>
      <c r="F60" s="46">
        <f>IF(ISERROR(VLOOKUP(B60,gegevens!$X$1:$Z$6,3,FALSE)),"0",VLOOKUP(B60,gegevens!$X$1:$Z$6,3,FALSE))</f>
        <v>8</v>
      </c>
      <c r="M60" s="8"/>
      <c r="N60" s="8"/>
      <c r="O60" s="8"/>
      <c r="P60" s="8"/>
      <c r="Q60" s="8"/>
      <c r="R60" s="8"/>
    </row>
    <row r="61" spans="1:18" ht="15">
      <c r="A61" s="33">
        <v>6</v>
      </c>
      <c r="B61" s="51" t="str">
        <f>gegevens!B6</f>
        <v>t Ros Dendermonde</v>
      </c>
      <c r="C61" s="52"/>
      <c r="D61" s="53"/>
      <c r="E61" s="42">
        <f>IF(ISERROR(VLOOKUP(B61,gegevens!$X$1:$Z$6,2,FALSE)),"0",VLOOKUP(B61,gegevens!$X$1:$Z$6,2,FALSE))</f>
        <v>6</v>
      </c>
      <c r="F61" s="46">
        <f>IF(ISERROR(VLOOKUP(B61,gegevens!$X$1:$Z$6,3,FALSE)),"0",VLOOKUP(B61,gegevens!$X$1:$Z$6,3,FALSE))</f>
        <v>6</v>
      </c>
      <c r="M61" s="25"/>
      <c r="N61" s="25"/>
      <c r="O61" s="25"/>
      <c r="P61" s="25"/>
      <c r="Q61" s="25"/>
      <c r="R61" s="25"/>
    </row>
    <row r="62" spans="1:18" ht="15.75" thickBot="1">
      <c r="A62" s="35">
        <v>7</v>
      </c>
      <c r="B62" s="48" t="str">
        <f>gegevens!B11</f>
        <v>K.G.S.R.L. 2</v>
      </c>
      <c r="C62" s="49"/>
      <c r="D62" s="50"/>
      <c r="E62" s="44" t="str">
        <f>IF(ISERROR(VLOOKUP(B62,gegevens!$X$1:$Z$6,2,FALSE)),"0",VLOOKUP(B62,gegevens!$X$1:$Z$6,2,FALSE))</f>
        <v>0</v>
      </c>
      <c r="F62" s="47" t="str">
        <f>IF(ISERROR(VLOOKUP(B62,gegevens!$X$1:$Z$6,3,FALSE)),"0",VLOOKUP(B62,gegevens!$X$1:$Z$6,3,FALSE))</f>
        <v>0</v>
      </c>
      <c r="M62" s="2"/>
      <c r="N62" s="2"/>
      <c r="O62" s="2"/>
      <c r="P62" s="2"/>
      <c r="Q62" s="2"/>
      <c r="R62" s="2"/>
    </row>
    <row r="63" ht="13.5" thickBot="1"/>
    <row r="64" spans="1:6" ht="15" thickBot="1">
      <c r="A64" s="183" t="s">
        <v>325</v>
      </c>
      <c r="B64" s="184"/>
      <c r="C64" s="184"/>
      <c r="D64" s="184"/>
      <c r="E64" s="184"/>
      <c r="F64" s="185"/>
    </row>
    <row r="65" spans="1:7" ht="15">
      <c r="A65" s="107">
        <v>1</v>
      </c>
      <c r="B65" s="56" t="str">
        <f>gegevens!D9</f>
        <v>S.C. Jean Jaurès 2</v>
      </c>
      <c r="C65" s="57"/>
      <c r="D65" s="58"/>
      <c r="E65" s="42">
        <f>IF(ISERROR(VLOOKUP(B65,gegevens!$X$7:$Z$12,2,FALSE)),"0",VLOOKUP(B65,gegevens!$X$7:$Z$12,2,FALSE))</f>
        <v>10</v>
      </c>
      <c r="F65" s="110">
        <f>IF(ISERROR(VLOOKUP(B65,gegevens!$X$7:$Z$12,3,FALSE)),"0",VLOOKUP(B65,gegevens!$X$7:$Z$12,3,FALSE))</f>
        <v>14</v>
      </c>
      <c r="G65" s="39"/>
    </row>
    <row r="66" spans="1:6" ht="15">
      <c r="A66" s="108">
        <v>2</v>
      </c>
      <c r="B66" s="51" t="str">
        <f>gegevens!D5</f>
        <v>S.C. Caballos Zottegem 3</v>
      </c>
      <c r="C66" s="52"/>
      <c r="D66" s="53"/>
      <c r="E66" s="42">
        <f>IF(ISERROR(VLOOKUP(B66,gegevens!$X$7:$Z$12,2,FALSE)),"0",VLOOKUP(B66,gegevens!$X$7:$Z$12,2,FALSE))</f>
        <v>8</v>
      </c>
      <c r="F66" s="46">
        <f>IF(ISERROR(VLOOKUP(B66,gegevens!$X$7:$Z$12,3,FALSE)),"0",VLOOKUP(B66,gegevens!$X$7:$Z$12,3,FALSE))</f>
        <v>14</v>
      </c>
    </row>
    <row r="67" spans="1:6" ht="15">
      <c r="A67" s="108">
        <v>3</v>
      </c>
      <c r="B67" s="51" t="str">
        <f>gegevens!D10</f>
        <v>Wachtebeke</v>
      </c>
      <c r="C67" s="52"/>
      <c r="D67" s="53"/>
      <c r="E67" s="42">
        <f>IF(ISERROR(VLOOKUP(B67,gegevens!$X$7:$Z$12,2,FALSE)),"0",VLOOKUP(B67,gegevens!$X$7:$Z$12,2,FALSE))</f>
        <v>8</v>
      </c>
      <c r="F67" s="46">
        <f>IF(ISERROR(VLOOKUP(B67,gegevens!$X$7:$Z$12,3,FALSE)),"0",VLOOKUP(B67,gegevens!$X$7:$Z$12,3,FALSE))</f>
        <v>12</v>
      </c>
    </row>
    <row r="68" spans="1:6" ht="15">
      <c r="A68" s="108">
        <v>4</v>
      </c>
      <c r="B68" s="51" t="str">
        <f>gegevens!D7</f>
        <v>De Mercatel 2</v>
      </c>
      <c r="C68" s="52"/>
      <c r="D68" s="53"/>
      <c r="E68" s="42">
        <f>IF(ISERROR(VLOOKUP(B68,gegevens!$X$7:$Z$12,2,FALSE)),"0",VLOOKUP(B68,gegevens!$X$7:$Z$12,2,FALSE))</f>
        <v>8</v>
      </c>
      <c r="F68" s="46">
        <f>IF(ISERROR(VLOOKUP(B68,gegevens!$X$7:$Z$12,3,FALSE)),"0",VLOOKUP(B68,gegevens!$X$7:$Z$12,3,FALSE))</f>
        <v>8</v>
      </c>
    </row>
    <row r="69" spans="1:6" ht="15">
      <c r="A69" s="108">
        <v>5</v>
      </c>
      <c r="B69" s="51" t="str">
        <f>gegevens!D8</f>
        <v>S.C. Caballos Zottegem 4</v>
      </c>
      <c r="C69" s="52"/>
      <c r="D69" s="53"/>
      <c r="E69" s="42">
        <f>IF(ISERROR(VLOOKUP(B69,gegevens!$X$7:$Z$12,2,FALSE)),"0",VLOOKUP(B69,gegevens!$X$7:$Z$12,2,FALSE))</f>
        <v>8</v>
      </c>
      <c r="F69" s="46">
        <f>IF(ISERROR(VLOOKUP(B69,gegevens!$X$7:$Z$12,3,FALSE)),"0",VLOOKUP(B69,gegevens!$X$7:$Z$12,3,FALSE))</f>
        <v>6</v>
      </c>
    </row>
    <row r="70" spans="1:6" ht="15">
      <c r="A70" s="108">
        <v>6</v>
      </c>
      <c r="B70" s="51" t="str">
        <f>gegevens!D6</f>
        <v>Wetteren</v>
      </c>
      <c r="C70" s="52"/>
      <c r="D70" s="53"/>
      <c r="E70" s="42">
        <f>IF(ISERROR(VLOOKUP(B70,gegevens!$X$7:$Z$12,2,FALSE)),"0",VLOOKUP(B70,gegevens!$X$7:$Z$12,2,FALSE))</f>
        <v>6</v>
      </c>
      <c r="F70" s="46">
        <f>IF(ISERROR(VLOOKUP(B70,gegevens!$X$7:$Z$12,3,FALSE)),"0",VLOOKUP(B70,gegevens!$X$7:$Z$12,3,FALSE))</f>
        <v>6</v>
      </c>
    </row>
    <row r="71" spans="1:6" ht="15.75" thickBot="1">
      <c r="A71" s="109">
        <v>7</v>
      </c>
      <c r="B71" s="48"/>
      <c r="C71" s="49"/>
      <c r="D71" s="50"/>
      <c r="E71" s="63"/>
      <c r="F71" s="47"/>
    </row>
  </sheetData>
  <sheetProtection password="C40F" sheet="1" objects="1" scenarios="1"/>
  <protectedRanges>
    <protectedRange sqref="D1 D28" name="Bereik4"/>
    <protectedRange password="89A0" sqref="B56:F62 B65:F71" name="Bereik3"/>
    <protectedRange sqref="L5:N8 L13:N16 L21:N24 L32:N35 L48:N51 L40:N43" name="Bereik2"/>
    <protectedRange sqref="B5:B8" name="Bereik1_1"/>
    <protectedRange sqref="H5:H8" name="Bereik1_2"/>
    <protectedRange sqref="B13:B16" name="Bereik1_3"/>
    <protectedRange sqref="H13:H16" name="Bereik1_4"/>
    <protectedRange sqref="B21:B24" name="Bereik1_5"/>
    <protectedRange sqref="H21:H24" name="Bereik1_6"/>
    <protectedRange sqref="B32:B35" name="Bereik1_7"/>
    <protectedRange sqref="H32:H35" name="Bereik1_8"/>
    <protectedRange sqref="B40:B43" name="Bereik1_9"/>
    <protectedRange sqref="H40:H43" name="Bereik1_10"/>
    <protectedRange sqref="B48:B51" name="Bereik1_11"/>
    <protectedRange sqref="H48:H51" name="Bereik1_12"/>
  </protectedRanges>
  <mergeCells count="134">
    <mergeCell ref="C51:E51"/>
    <mergeCell ref="I51:J51"/>
    <mergeCell ref="O51:Q51"/>
    <mergeCell ref="C52:E52"/>
    <mergeCell ref="I52:J52"/>
    <mergeCell ref="O52:Q52"/>
    <mergeCell ref="C49:E49"/>
    <mergeCell ref="I49:J49"/>
    <mergeCell ref="O49:Q49"/>
    <mergeCell ref="C50:E50"/>
    <mergeCell ref="I50:J50"/>
    <mergeCell ref="O50:Q50"/>
    <mergeCell ref="O47:Q47"/>
    <mergeCell ref="C48:E48"/>
    <mergeCell ref="I48:J48"/>
    <mergeCell ref="O48:Q48"/>
    <mergeCell ref="C46:G46"/>
    <mergeCell ref="I46:M46"/>
    <mergeCell ref="C47:E47"/>
    <mergeCell ref="I47:J47"/>
    <mergeCell ref="L47:N47"/>
    <mergeCell ref="C43:E43"/>
    <mergeCell ref="I43:J43"/>
    <mergeCell ref="O43:Q43"/>
    <mergeCell ref="C44:E44"/>
    <mergeCell ref="I44:J44"/>
    <mergeCell ref="O44:Q44"/>
    <mergeCell ref="C42:E42"/>
    <mergeCell ref="I42:J42"/>
    <mergeCell ref="O42:Q42"/>
    <mergeCell ref="C38:G38"/>
    <mergeCell ref="I38:M38"/>
    <mergeCell ref="L39:N39"/>
    <mergeCell ref="C40:E40"/>
    <mergeCell ref="I40:J40"/>
    <mergeCell ref="O40:Q40"/>
    <mergeCell ref="C41:E41"/>
    <mergeCell ref="A64:F64"/>
    <mergeCell ref="C36:E36"/>
    <mergeCell ref="I36:J36"/>
    <mergeCell ref="O36:Q36"/>
    <mergeCell ref="A55:F55"/>
    <mergeCell ref="I41:J41"/>
    <mergeCell ref="O41:Q41"/>
    <mergeCell ref="C39:E39"/>
    <mergeCell ref="I39:J39"/>
    <mergeCell ref="O39:Q39"/>
    <mergeCell ref="C34:E34"/>
    <mergeCell ref="I34:J34"/>
    <mergeCell ref="O34:Q34"/>
    <mergeCell ref="C35:E35"/>
    <mergeCell ref="I35:J35"/>
    <mergeCell ref="O35:Q35"/>
    <mergeCell ref="C32:E32"/>
    <mergeCell ref="I32:J32"/>
    <mergeCell ref="O32:Q32"/>
    <mergeCell ref="C33:E33"/>
    <mergeCell ref="I33:J33"/>
    <mergeCell ref="O33:Q33"/>
    <mergeCell ref="C31:E31"/>
    <mergeCell ref="I31:J31"/>
    <mergeCell ref="L31:N31"/>
    <mergeCell ref="O31:Q31"/>
    <mergeCell ref="C25:E25"/>
    <mergeCell ref="I25:J25"/>
    <mergeCell ref="O25:Q25"/>
    <mergeCell ref="I30:M30"/>
    <mergeCell ref="C30:G30"/>
    <mergeCell ref="A28:C28"/>
    <mergeCell ref="F28:G28"/>
    <mergeCell ref="J28:N28"/>
    <mergeCell ref="C23:E23"/>
    <mergeCell ref="I23:J23"/>
    <mergeCell ref="O23:Q23"/>
    <mergeCell ref="C24:E24"/>
    <mergeCell ref="I24:J24"/>
    <mergeCell ref="O24:Q24"/>
    <mergeCell ref="C21:E21"/>
    <mergeCell ref="I21:J21"/>
    <mergeCell ref="O21:Q21"/>
    <mergeCell ref="C22:E22"/>
    <mergeCell ref="I22:J22"/>
    <mergeCell ref="O22:Q22"/>
    <mergeCell ref="C20:E20"/>
    <mergeCell ref="I20:J20"/>
    <mergeCell ref="L20:N20"/>
    <mergeCell ref="O20:Q20"/>
    <mergeCell ref="C17:E17"/>
    <mergeCell ref="I17:J17"/>
    <mergeCell ref="O17:Q17"/>
    <mergeCell ref="I19:M19"/>
    <mergeCell ref="C19:G19"/>
    <mergeCell ref="C15:E15"/>
    <mergeCell ref="I15:J15"/>
    <mergeCell ref="O15:Q15"/>
    <mergeCell ref="C16:E16"/>
    <mergeCell ref="I16:J16"/>
    <mergeCell ref="O16:Q16"/>
    <mergeCell ref="C13:E13"/>
    <mergeCell ref="I13:J13"/>
    <mergeCell ref="O13:Q13"/>
    <mergeCell ref="C14:E14"/>
    <mergeCell ref="I14:J14"/>
    <mergeCell ref="O14:Q14"/>
    <mergeCell ref="C12:E12"/>
    <mergeCell ref="I12:J12"/>
    <mergeCell ref="L12:N12"/>
    <mergeCell ref="O12:Q12"/>
    <mergeCell ref="C9:E9"/>
    <mergeCell ref="I9:J9"/>
    <mergeCell ref="O9:Q9"/>
    <mergeCell ref="I11:M11"/>
    <mergeCell ref="C11:G11"/>
    <mergeCell ref="C7:E7"/>
    <mergeCell ref="I7:J7"/>
    <mergeCell ref="O7:Q7"/>
    <mergeCell ref="C8:E8"/>
    <mergeCell ref="I8:J8"/>
    <mergeCell ref="O8:Q8"/>
    <mergeCell ref="C5:E5"/>
    <mergeCell ref="I5:J5"/>
    <mergeCell ref="O5:Q5"/>
    <mergeCell ref="C6:E6"/>
    <mergeCell ref="I6:J6"/>
    <mergeCell ref="O6:Q6"/>
    <mergeCell ref="C4:E4"/>
    <mergeCell ref="I4:J4"/>
    <mergeCell ref="L4:N4"/>
    <mergeCell ref="O4:Q4"/>
    <mergeCell ref="A1:C1"/>
    <mergeCell ref="F1:G1"/>
    <mergeCell ref="J1:N1"/>
    <mergeCell ref="C3:G3"/>
    <mergeCell ref="I3:M3"/>
  </mergeCells>
  <printOptions/>
  <pageMargins left="0.75" right="0.75" top="1" bottom="1" header="0.5" footer="0.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Blad10"/>
  <dimension ref="A1:E2066"/>
  <sheetViews>
    <sheetView workbookViewId="0" topLeftCell="A1">
      <selection activeCell="A1" sqref="A1"/>
    </sheetView>
  </sheetViews>
  <sheetFormatPr defaultColWidth="9.140625" defaultRowHeight="12.75"/>
  <cols>
    <col min="1" max="1" width="10.140625" style="0" bestFit="1" customWidth="1"/>
    <col min="2" max="2" width="32.57421875" style="0" bestFit="1" customWidth="1"/>
    <col min="3" max="3" width="5.7109375" style="0" customWidth="1"/>
  </cols>
  <sheetData>
    <row r="1" spans="1:3" ht="12.75">
      <c r="A1" s="36" t="s">
        <v>702</v>
      </c>
      <c r="B1" s="37" t="s">
        <v>703</v>
      </c>
      <c r="C1" s="130" t="s">
        <v>697</v>
      </c>
    </row>
    <row r="2" spans="1:3" ht="12.75">
      <c r="A2" s="38">
        <v>41301</v>
      </c>
      <c r="B2" s="38" t="s">
        <v>1483</v>
      </c>
      <c r="C2" s="38">
        <v>2042</v>
      </c>
    </row>
    <row r="3" spans="1:3" ht="12.75">
      <c r="A3" s="38">
        <v>41955</v>
      </c>
      <c r="B3" s="38" t="s">
        <v>1484</v>
      </c>
      <c r="C3" s="38">
        <v>2040</v>
      </c>
    </row>
    <row r="4" spans="1:3" ht="12.75">
      <c r="A4" s="38">
        <v>72966</v>
      </c>
      <c r="B4" s="38" t="s">
        <v>1485</v>
      </c>
      <c r="C4" s="38">
        <v>2039</v>
      </c>
    </row>
    <row r="5" spans="1:3" ht="12.75">
      <c r="A5" s="38">
        <v>35394</v>
      </c>
      <c r="B5" s="38" t="s">
        <v>1486</v>
      </c>
      <c r="C5" s="38">
        <v>2039</v>
      </c>
    </row>
    <row r="6" spans="1:3" ht="12.75">
      <c r="A6" s="38">
        <v>49956</v>
      </c>
      <c r="B6" s="38" t="s">
        <v>1487</v>
      </c>
      <c r="C6" s="38">
        <v>2038</v>
      </c>
    </row>
    <row r="7" spans="1:3" ht="12.75">
      <c r="A7" s="38">
        <v>20231</v>
      </c>
      <c r="B7" s="38" t="s">
        <v>1488</v>
      </c>
      <c r="C7" s="38">
        <v>2033</v>
      </c>
    </row>
    <row r="8" spans="1:3" ht="12.75">
      <c r="A8" s="38">
        <v>14818</v>
      </c>
      <c r="B8" s="38" t="s">
        <v>1489</v>
      </c>
      <c r="C8" s="38">
        <v>2032</v>
      </c>
    </row>
    <row r="9" spans="1:3" ht="12.75">
      <c r="A9" s="38">
        <v>15024</v>
      </c>
      <c r="B9" s="38" t="s">
        <v>1490</v>
      </c>
      <c r="C9" s="38">
        <v>2030</v>
      </c>
    </row>
    <row r="10" spans="1:3" ht="12.75">
      <c r="A10" s="38">
        <v>42757</v>
      </c>
      <c r="B10" s="38" t="s">
        <v>1491</v>
      </c>
      <c r="C10" s="38">
        <v>2029</v>
      </c>
    </row>
    <row r="11" spans="1:3" ht="12.75">
      <c r="A11" s="38">
        <v>922</v>
      </c>
      <c r="B11" s="38" t="s">
        <v>1492</v>
      </c>
      <c r="C11" s="38">
        <v>2025</v>
      </c>
    </row>
    <row r="12" spans="1:3" ht="12.75">
      <c r="A12" s="38">
        <v>16144</v>
      </c>
      <c r="B12" s="38" t="s">
        <v>1493</v>
      </c>
      <c r="C12" s="38">
        <v>2025</v>
      </c>
    </row>
    <row r="13" spans="1:3" ht="12.75">
      <c r="A13" s="38">
        <v>24767</v>
      </c>
      <c r="B13" s="38" t="s">
        <v>1494</v>
      </c>
      <c r="C13" s="38">
        <v>2023</v>
      </c>
    </row>
    <row r="14" spans="1:3" ht="12.75">
      <c r="A14" s="38">
        <v>14869</v>
      </c>
      <c r="B14" s="38" t="s">
        <v>1495</v>
      </c>
      <c r="C14" s="38">
        <v>2022</v>
      </c>
    </row>
    <row r="15" spans="1:3" ht="12.75">
      <c r="A15" s="38">
        <v>57151</v>
      </c>
      <c r="B15" s="38" t="s">
        <v>1496</v>
      </c>
      <c r="C15" s="38">
        <v>2022</v>
      </c>
    </row>
    <row r="16" spans="1:3" ht="12.75">
      <c r="A16" s="38">
        <v>24694</v>
      </c>
      <c r="B16" s="38" t="s">
        <v>1497</v>
      </c>
      <c r="C16" s="38">
        <v>2021</v>
      </c>
    </row>
    <row r="17" spans="1:3" ht="12.75">
      <c r="A17" s="38">
        <v>84697</v>
      </c>
      <c r="B17" s="38" t="s">
        <v>1498</v>
      </c>
      <c r="C17" s="38">
        <v>2017</v>
      </c>
    </row>
    <row r="18" spans="1:3" ht="12.75">
      <c r="A18" s="38">
        <v>7951</v>
      </c>
      <c r="B18" s="38" t="s">
        <v>1499</v>
      </c>
      <c r="C18" s="38">
        <v>2017</v>
      </c>
    </row>
    <row r="19" spans="1:3" ht="12.75">
      <c r="A19" s="38">
        <v>41386</v>
      </c>
      <c r="B19" s="38" t="s">
        <v>1500</v>
      </c>
      <c r="C19" s="38">
        <v>2015</v>
      </c>
    </row>
    <row r="20" spans="1:3" ht="12.75">
      <c r="A20" s="38">
        <v>21938</v>
      </c>
      <c r="B20" s="38" t="s">
        <v>1501</v>
      </c>
      <c r="C20" s="38">
        <v>2014</v>
      </c>
    </row>
    <row r="21" spans="1:3" ht="12.75">
      <c r="A21" s="38">
        <v>1651</v>
      </c>
      <c r="B21" s="38" t="s">
        <v>1502</v>
      </c>
      <c r="C21" s="38">
        <v>2012</v>
      </c>
    </row>
    <row r="22" spans="1:3" ht="12.75">
      <c r="A22" s="38">
        <v>13854</v>
      </c>
      <c r="B22" s="38" t="s">
        <v>1301</v>
      </c>
      <c r="C22" s="38">
        <v>2010</v>
      </c>
    </row>
    <row r="23" spans="1:3" ht="12.75">
      <c r="A23" s="38">
        <v>20567</v>
      </c>
      <c r="B23" s="38" t="s">
        <v>1503</v>
      </c>
      <c r="C23" s="38">
        <v>2008</v>
      </c>
    </row>
    <row r="24" spans="1:3" ht="12.75">
      <c r="A24" s="38">
        <v>90751</v>
      </c>
      <c r="B24" s="38" t="s">
        <v>1504</v>
      </c>
      <c r="C24" s="38">
        <v>2007</v>
      </c>
    </row>
    <row r="25" spans="1:3" ht="12.75">
      <c r="A25" s="38">
        <v>38237</v>
      </c>
      <c r="B25" s="38" t="s">
        <v>1505</v>
      </c>
      <c r="C25" s="38">
        <v>2006</v>
      </c>
    </row>
    <row r="26" spans="1:3" ht="12.75">
      <c r="A26" s="38">
        <v>22411</v>
      </c>
      <c r="B26" s="38" t="s">
        <v>1506</v>
      </c>
      <c r="C26" s="38">
        <v>2005</v>
      </c>
    </row>
    <row r="27" spans="1:3" ht="12.75">
      <c r="A27" s="38">
        <v>36056</v>
      </c>
      <c r="B27" s="38" t="s">
        <v>1507</v>
      </c>
      <c r="C27" s="38">
        <v>2004</v>
      </c>
    </row>
    <row r="28" spans="1:3" ht="12.75">
      <c r="A28" s="38">
        <v>85324</v>
      </c>
      <c r="B28" s="38" t="s">
        <v>1508</v>
      </c>
      <c r="C28" s="38">
        <v>2003</v>
      </c>
    </row>
    <row r="29" spans="1:3" ht="12.75">
      <c r="A29" s="38">
        <v>4146</v>
      </c>
      <c r="B29" s="38" t="s">
        <v>1509</v>
      </c>
      <c r="C29" s="38">
        <v>2002</v>
      </c>
    </row>
    <row r="30" spans="1:3" ht="12.75">
      <c r="A30" s="38">
        <v>88781</v>
      </c>
      <c r="B30" s="38" t="s">
        <v>1510</v>
      </c>
      <c r="C30" s="38">
        <v>2000</v>
      </c>
    </row>
    <row r="31" spans="1:3" ht="12.75">
      <c r="A31" s="38">
        <v>26611</v>
      </c>
      <c r="B31" s="38" t="s">
        <v>1818</v>
      </c>
      <c r="C31" s="38">
        <v>2000</v>
      </c>
    </row>
    <row r="32" spans="1:3" ht="12.75">
      <c r="A32" s="38">
        <v>13145</v>
      </c>
      <c r="B32" s="38" t="s">
        <v>1511</v>
      </c>
      <c r="C32" s="38">
        <v>1997</v>
      </c>
    </row>
    <row r="33" spans="1:3" ht="12.75">
      <c r="A33" s="38">
        <v>46744</v>
      </c>
      <c r="B33" s="38" t="s">
        <v>483</v>
      </c>
      <c r="C33" s="38">
        <v>1996</v>
      </c>
    </row>
    <row r="34" spans="1:3" ht="12.75">
      <c r="A34" s="38">
        <v>50806</v>
      </c>
      <c r="B34" s="38" t="s">
        <v>1512</v>
      </c>
      <c r="C34" s="38">
        <v>1995</v>
      </c>
    </row>
    <row r="35" spans="1:3" ht="12.75">
      <c r="A35" s="38">
        <v>32344</v>
      </c>
      <c r="B35" s="38" t="s">
        <v>1933</v>
      </c>
      <c r="C35" s="38">
        <v>1991</v>
      </c>
    </row>
    <row r="36" spans="1:3" ht="12.75">
      <c r="A36" s="38">
        <v>22837</v>
      </c>
      <c r="B36" s="38" t="s">
        <v>1513</v>
      </c>
      <c r="C36" s="38">
        <v>1989</v>
      </c>
    </row>
    <row r="37" spans="1:3" ht="12.75">
      <c r="A37" s="38">
        <v>42251</v>
      </c>
      <c r="B37" s="38" t="s">
        <v>329</v>
      </c>
      <c r="C37" s="38">
        <v>1989</v>
      </c>
    </row>
    <row r="38" spans="1:3" ht="12.75">
      <c r="A38" s="38">
        <v>11096</v>
      </c>
      <c r="B38" s="38" t="s">
        <v>1161</v>
      </c>
      <c r="C38" s="38">
        <v>1987</v>
      </c>
    </row>
    <row r="39" spans="1:3" ht="12.75">
      <c r="A39" s="38">
        <v>33898</v>
      </c>
      <c r="B39" s="38" t="s">
        <v>39</v>
      </c>
      <c r="C39" s="38">
        <v>1983</v>
      </c>
    </row>
    <row r="40" spans="1:3" ht="12.75">
      <c r="A40" s="38">
        <v>38342</v>
      </c>
      <c r="B40" s="38" t="s">
        <v>1514</v>
      </c>
      <c r="C40" s="38">
        <v>1982</v>
      </c>
    </row>
    <row r="41" spans="1:3" ht="12.75">
      <c r="A41" s="38">
        <v>53139</v>
      </c>
      <c r="B41" s="38" t="s">
        <v>578</v>
      </c>
      <c r="C41" s="38">
        <v>1981</v>
      </c>
    </row>
    <row r="42" spans="1:3" ht="12.75">
      <c r="A42" s="38">
        <v>46604</v>
      </c>
      <c r="B42" s="38" t="s">
        <v>478</v>
      </c>
      <c r="C42" s="38">
        <v>1980</v>
      </c>
    </row>
    <row r="43" spans="1:3" ht="12.75">
      <c r="A43" s="38">
        <v>41726</v>
      </c>
      <c r="B43" s="38" t="s">
        <v>300</v>
      </c>
      <c r="C43" s="38">
        <v>1979</v>
      </c>
    </row>
    <row r="44" spans="1:3" ht="12.75">
      <c r="A44" s="38">
        <v>61409</v>
      </c>
      <c r="B44" s="38" t="s">
        <v>647</v>
      </c>
      <c r="C44" s="38">
        <v>1976</v>
      </c>
    </row>
    <row r="45" spans="1:3" ht="12.75">
      <c r="A45" s="38">
        <v>53023</v>
      </c>
      <c r="B45" s="38" t="s">
        <v>577</v>
      </c>
      <c r="C45" s="38">
        <v>1974</v>
      </c>
    </row>
    <row r="46" spans="1:3" ht="12.75">
      <c r="A46" s="38">
        <v>34584</v>
      </c>
      <c r="B46" s="38" t="s">
        <v>1515</v>
      </c>
      <c r="C46" s="38">
        <v>1974</v>
      </c>
    </row>
    <row r="47" spans="1:3" ht="12.75">
      <c r="A47" s="38">
        <v>22985</v>
      </c>
      <c r="B47" s="38" t="s">
        <v>1712</v>
      </c>
      <c r="C47" s="38">
        <v>1973</v>
      </c>
    </row>
    <row r="48" spans="1:3" ht="12.75">
      <c r="A48" s="38">
        <v>51055</v>
      </c>
      <c r="B48" s="38" t="s">
        <v>1516</v>
      </c>
      <c r="C48" s="38">
        <v>1972</v>
      </c>
    </row>
    <row r="49" spans="1:3" ht="12.75">
      <c r="A49" s="38">
        <v>16322</v>
      </c>
      <c r="B49" s="38" t="s">
        <v>1398</v>
      </c>
      <c r="C49" s="38">
        <v>1971</v>
      </c>
    </row>
    <row r="50" spans="1:3" ht="12.75">
      <c r="A50" s="38">
        <v>10282</v>
      </c>
      <c r="B50" s="38" t="s">
        <v>1126</v>
      </c>
      <c r="C50" s="38">
        <v>1971</v>
      </c>
    </row>
    <row r="51" spans="1:3" ht="12.75">
      <c r="A51" s="38">
        <v>15059</v>
      </c>
      <c r="B51" s="38" t="s">
        <v>1346</v>
      </c>
      <c r="C51" s="38">
        <v>1971</v>
      </c>
    </row>
    <row r="52" spans="1:3" ht="12.75">
      <c r="A52" s="38">
        <v>10270</v>
      </c>
      <c r="B52" s="38" t="s">
        <v>1122</v>
      </c>
      <c r="C52" s="38">
        <v>1971</v>
      </c>
    </row>
    <row r="53" spans="1:3" ht="12.75">
      <c r="A53" s="38">
        <v>34754</v>
      </c>
      <c r="B53" s="38" t="s">
        <v>50</v>
      </c>
      <c r="C53" s="38">
        <v>1970</v>
      </c>
    </row>
    <row r="54" spans="1:3" ht="12.75">
      <c r="A54" s="38">
        <v>5321</v>
      </c>
      <c r="B54" s="38" t="s">
        <v>762</v>
      </c>
      <c r="C54" s="38">
        <v>1970</v>
      </c>
    </row>
    <row r="55" spans="1:3" ht="12.75">
      <c r="A55" s="38">
        <v>11572</v>
      </c>
      <c r="B55" s="38" t="s">
        <v>1517</v>
      </c>
      <c r="C55" s="38">
        <v>1968</v>
      </c>
    </row>
    <row r="56" spans="1:3" ht="12.75">
      <c r="A56" s="38">
        <v>9725</v>
      </c>
      <c r="B56" s="38" t="s">
        <v>1518</v>
      </c>
      <c r="C56" s="38">
        <v>1968</v>
      </c>
    </row>
    <row r="57" spans="1:3" ht="12.75">
      <c r="A57" s="38">
        <v>51071</v>
      </c>
      <c r="B57" s="38" t="s">
        <v>537</v>
      </c>
      <c r="C57" s="38">
        <v>1967</v>
      </c>
    </row>
    <row r="58" spans="1:3" ht="12.75">
      <c r="A58" s="38">
        <v>19593</v>
      </c>
      <c r="B58" s="38" t="s">
        <v>1642</v>
      </c>
      <c r="C58" s="38">
        <v>1959</v>
      </c>
    </row>
    <row r="59" spans="1:3" ht="12.75">
      <c r="A59" s="38">
        <v>31798</v>
      </c>
      <c r="B59" s="38" t="s">
        <v>1925</v>
      </c>
      <c r="C59" s="38">
        <v>1958</v>
      </c>
    </row>
    <row r="60" spans="1:3" ht="12.75">
      <c r="A60" s="38">
        <v>1708</v>
      </c>
      <c r="B60" s="38" t="s">
        <v>720</v>
      </c>
      <c r="C60" s="38">
        <v>1958</v>
      </c>
    </row>
    <row r="61" spans="1:3" ht="12.75">
      <c r="A61" s="38">
        <v>54542</v>
      </c>
      <c r="B61" s="38" t="s">
        <v>600</v>
      </c>
      <c r="C61" s="38">
        <v>1957</v>
      </c>
    </row>
    <row r="62" spans="1:3" ht="12.75">
      <c r="A62" s="38">
        <v>68128</v>
      </c>
      <c r="B62" s="38" t="s">
        <v>656</v>
      </c>
      <c r="C62" s="38">
        <v>1957</v>
      </c>
    </row>
    <row r="63" spans="1:3" ht="12.75">
      <c r="A63" s="38">
        <v>6815</v>
      </c>
      <c r="B63" s="38" t="s">
        <v>831</v>
      </c>
      <c r="C63" s="38">
        <v>1956</v>
      </c>
    </row>
    <row r="64" spans="1:3" ht="12.75">
      <c r="A64" s="38">
        <v>12998</v>
      </c>
      <c r="B64" s="38" t="s">
        <v>1273</v>
      </c>
      <c r="C64" s="38">
        <v>1955</v>
      </c>
    </row>
    <row r="65" spans="1:3" ht="12.75">
      <c r="A65" s="38">
        <v>14834</v>
      </c>
      <c r="B65" s="38" t="s">
        <v>1337</v>
      </c>
      <c r="C65" s="38">
        <v>1955</v>
      </c>
    </row>
    <row r="66" spans="1:3" ht="12.75">
      <c r="A66" s="38">
        <v>41947</v>
      </c>
      <c r="B66" s="38" t="s">
        <v>310</v>
      </c>
      <c r="C66" s="38">
        <v>1954</v>
      </c>
    </row>
    <row r="67" spans="1:3" ht="12.75">
      <c r="A67" s="38">
        <v>19178</v>
      </c>
      <c r="B67" s="38" t="s">
        <v>1627</v>
      </c>
      <c r="C67" s="38">
        <v>1952</v>
      </c>
    </row>
    <row r="68" spans="1:3" ht="12.75">
      <c r="A68" s="38">
        <v>32689</v>
      </c>
      <c r="B68" s="38" t="s">
        <v>1949</v>
      </c>
      <c r="C68" s="38">
        <v>1952</v>
      </c>
    </row>
    <row r="69" spans="1:3" ht="12.75">
      <c r="A69" s="38">
        <v>35980</v>
      </c>
      <c r="B69" s="38" t="s">
        <v>85</v>
      </c>
      <c r="C69" s="38">
        <v>1949</v>
      </c>
    </row>
    <row r="70" spans="1:3" ht="12.75">
      <c r="A70" s="38">
        <v>10758</v>
      </c>
      <c r="B70" s="38" t="s">
        <v>1147</v>
      </c>
      <c r="C70" s="38">
        <v>1949</v>
      </c>
    </row>
    <row r="71" spans="1:3" ht="12.75">
      <c r="A71" s="38">
        <v>15679</v>
      </c>
      <c r="B71" s="38" t="s">
        <v>1369</v>
      </c>
      <c r="C71" s="38">
        <v>1947</v>
      </c>
    </row>
    <row r="72" spans="1:3" ht="12.75">
      <c r="A72" s="38">
        <v>22659</v>
      </c>
      <c r="B72" s="38" t="s">
        <v>1704</v>
      </c>
      <c r="C72" s="38">
        <v>1944</v>
      </c>
    </row>
    <row r="73" spans="1:3" ht="12.75">
      <c r="A73" s="38">
        <v>46345</v>
      </c>
      <c r="B73" s="38" t="s">
        <v>473</v>
      </c>
      <c r="C73" s="38">
        <v>1944</v>
      </c>
    </row>
    <row r="74" spans="1:3" ht="12.75">
      <c r="A74" s="38">
        <v>34011</v>
      </c>
      <c r="B74" s="38" t="s">
        <v>41</v>
      </c>
      <c r="C74" s="38">
        <v>1941</v>
      </c>
    </row>
    <row r="75" spans="1:3" ht="12.75">
      <c r="A75" s="38">
        <v>25534</v>
      </c>
      <c r="B75" s="38" t="s">
        <v>1794</v>
      </c>
      <c r="C75" s="38">
        <v>1939</v>
      </c>
    </row>
    <row r="76" spans="1:3" ht="12.75">
      <c r="A76" s="38">
        <v>11886</v>
      </c>
      <c r="B76" s="38" t="s">
        <v>1250</v>
      </c>
      <c r="C76" s="38">
        <v>1938</v>
      </c>
    </row>
    <row r="77" spans="1:3" ht="12.75">
      <c r="A77" s="38">
        <v>21369</v>
      </c>
      <c r="B77" s="38" t="s">
        <v>1677</v>
      </c>
      <c r="C77" s="38">
        <v>1936</v>
      </c>
    </row>
    <row r="78" spans="1:3" ht="12.75">
      <c r="A78" s="38">
        <v>29343</v>
      </c>
      <c r="B78" s="38" t="s">
        <v>1879</v>
      </c>
      <c r="C78" s="38">
        <v>1935</v>
      </c>
    </row>
    <row r="79" spans="1:3" ht="12.75">
      <c r="A79" s="38">
        <v>32913</v>
      </c>
      <c r="B79" s="38" t="s">
        <v>3</v>
      </c>
      <c r="C79" s="38">
        <v>1935</v>
      </c>
    </row>
    <row r="80" spans="1:3" ht="12.75">
      <c r="A80" s="38">
        <v>49581</v>
      </c>
      <c r="B80" s="38" t="s">
        <v>520</v>
      </c>
      <c r="C80" s="38">
        <v>1935</v>
      </c>
    </row>
    <row r="81" spans="1:3" ht="12.75">
      <c r="A81" s="38">
        <v>34843</v>
      </c>
      <c r="B81" s="38" t="s">
        <v>53</v>
      </c>
      <c r="C81" s="38">
        <v>1933</v>
      </c>
    </row>
    <row r="82" spans="1:3" ht="12.75">
      <c r="A82" s="38">
        <v>47295</v>
      </c>
      <c r="B82" s="38" t="s">
        <v>487</v>
      </c>
      <c r="C82" s="38">
        <v>1929</v>
      </c>
    </row>
    <row r="83" spans="1:3" ht="12.75">
      <c r="A83" s="38">
        <v>33316</v>
      </c>
      <c r="B83" s="38" t="s">
        <v>21</v>
      </c>
      <c r="C83" s="38">
        <v>1927</v>
      </c>
    </row>
    <row r="84" spans="1:3" ht="12.75">
      <c r="A84" s="38">
        <v>23183</v>
      </c>
      <c r="B84" s="38" t="s">
        <v>1720</v>
      </c>
      <c r="C84" s="38">
        <v>1925</v>
      </c>
    </row>
    <row r="85" spans="1:3" ht="12.75">
      <c r="A85" s="38">
        <v>26654</v>
      </c>
      <c r="B85" s="38" t="s">
        <v>1819</v>
      </c>
      <c r="C85" s="38">
        <v>1925</v>
      </c>
    </row>
    <row r="86" spans="1:3" ht="12.75">
      <c r="A86" s="38">
        <v>73172</v>
      </c>
      <c r="B86" s="38" t="s">
        <v>660</v>
      </c>
      <c r="C86" s="38">
        <v>1924</v>
      </c>
    </row>
    <row r="87" spans="1:3" ht="12.75">
      <c r="A87" s="38">
        <v>3654</v>
      </c>
      <c r="B87" s="38" t="s">
        <v>733</v>
      </c>
      <c r="C87" s="38">
        <v>1923</v>
      </c>
    </row>
    <row r="88" spans="1:3" ht="12.75">
      <c r="A88" s="38">
        <v>58262</v>
      </c>
      <c r="B88" s="38" t="s">
        <v>628</v>
      </c>
      <c r="C88" s="38">
        <v>1922</v>
      </c>
    </row>
    <row r="89" spans="1:3" ht="12.75">
      <c r="A89" s="38">
        <v>42960</v>
      </c>
      <c r="B89" s="38" t="s">
        <v>358</v>
      </c>
      <c r="C89" s="38">
        <v>1920</v>
      </c>
    </row>
    <row r="90" spans="1:3" ht="12.75">
      <c r="A90" s="38">
        <v>41106</v>
      </c>
      <c r="B90" s="38" t="s">
        <v>274</v>
      </c>
      <c r="C90" s="38">
        <v>1918</v>
      </c>
    </row>
    <row r="91" spans="1:3" ht="12.75">
      <c r="A91" s="38">
        <v>56782</v>
      </c>
      <c r="B91" s="38" t="s">
        <v>617</v>
      </c>
      <c r="C91" s="38">
        <v>1918</v>
      </c>
    </row>
    <row r="92" spans="1:3" ht="12.75">
      <c r="A92" s="38">
        <v>29190</v>
      </c>
      <c r="B92" s="38" t="s">
        <v>1875</v>
      </c>
      <c r="C92" s="38">
        <v>1916</v>
      </c>
    </row>
    <row r="93" spans="1:3" ht="12.75">
      <c r="A93" s="38">
        <v>11459</v>
      </c>
      <c r="B93" s="38" t="s">
        <v>1519</v>
      </c>
      <c r="C93" s="38">
        <v>1913</v>
      </c>
    </row>
    <row r="94" spans="1:3" ht="12.75">
      <c r="A94" s="38">
        <v>23434</v>
      </c>
      <c r="B94" s="38" t="s">
        <v>1728</v>
      </c>
      <c r="C94" s="38">
        <v>1911</v>
      </c>
    </row>
    <row r="95" spans="1:3" ht="12.75">
      <c r="A95" s="38">
        <v>20842</v>
      </c>
      <c r="B95" s="38" t="s">
        <v>1669</v>
      </c>
      <c r="C95" s="38">
        <v>1910</v>
      </c>
    </row>
    <row r="96" spans="1:3" ht="12.75">
      <c r="A96" s="38">
        <v>38911</v>
      </c>
      <c r="B96" s="38" t="s">
        <v>191</v>
      </c>
      <c r="C96" s="38">
        <v>1908</v>
      </c>
    </row>
    <row r="97" spans="1:3" ht="12.75">
      <c r="A97" s="38">
        <v>9083</v>
      </c>
      <c r="B97" s="38" t="s">
        <v>952</v>
      </c>
      <c r="C97" s="38">
        <v>1907</v>
      </c>
    </row>
    <row r="98" spans="1:3" ht="12.75">
      <c r="A98" s="38">
        <v>8222</v>
      </c>
      <c r="B98" s="38" t="s">
        <v>908</v>
      </c>
      <c r="C98" s="38">
        <v>1905</v>
      </c>
    </row>
    <row r="99" spans="1:3" ht="12.75">
      <c r="A99" s="38">
        <v>6572</v>
      </c>
      <c r="B99" s="38" t="s">
        <v>822</v>
      </c>
      <c r="C99" s="38">
        <v>1904</v>
      </c>
    </row>
    <row r="100" spans="1:3" ht="12.75">
      <c r="A100" s="38">
        <v>12009</v>
      </c>
      <c r="B100" s="38" t="s">
        <v>1255</v>
      </c>
      <c r="C100" s="38">
        <v>1902</v>
      </c>
    </row>
    <row r="101" spans="1:3" ht="12.75">
      <c r="A101" s="38">
        <v>23906</v>
      </c>
      <c r="B101" s="38" t="s">
        <v>1741</v>
      </c>
      <c r="C101" s="38">
        <v>1896</v>
      </c>
    </row>
    <row r="102" spans="1:3" ht="12.75">
      <c r="A102" s="38">
        <v>13358</v>
      </c>
      <c r="B102" s="38" t="s">
        <v>1283</v>
      </c>
      <c r="C102" s="38">
        <v>1896</v>
      </c>
    </row>
    <row r="103" spans="1:3" ht="12.75">
      <c r="A103" s="38">
        <v>56596</v>
      </c>
      <c r="B103" s="38" t="s">
        <v>615</v>
      </c>
      <c r="C103" s="38">
        <v>1894</v>
      </c>
    </row>
    <row r="104" spans="1:3" ht="12.75">
      <c r="A104" s="38">
        <v>15202</v>
      </c>
      <c r="B104" s="38" t="s">
        <v>1354</v>
      </c>
      <c r="C104" s="38">
        <v>1893</v>
      </c>
    </row>
    <row r="105" spans="1:3" ht="12.75">
      <c r="A105" s="38">
        <v>11151</v>
      </c>
      <c r="B105" s="38" t="s">
        <v>1163</v>
      </c>
      <c r="C105" s="38">
        <v>1892</v>
      </c>
    </row>
    <row r="106" spans="1:3" ht="12.75">
      <c r="A106" s="38">
        <v>21351</v>
      </c>
      <c r="B106" s="38" t="s">
        <v>1676</v>
      </c>
      <c r="C106" s="38">
        <v>1892</v>
      </c>
    </row>
    <row r="107" spans="1:3" ht="12.75">
      <c r="A107" s="38">
        <v>45225</v>
      </c>
      <c r="B107" s="38" t="s">
        <v>440</v>
      </c>
      <c r="C107" s="38">
        <v>1891</v>
      </c>
    </row>
    <row r="108" spans="1:3" ht="12.75">
      <c r="A108" s="38">
        <v>58076</v>
      </c>
      <c r="B108" s="38" t="s">
        <v>625</v>
      </c>
      <c r="C108" s="38">
        <v>1891</v>
      </c>
    </row>
    <row r="109" spans="1:3" ht="12.75">
      <c r="A109" s="38">
        <v>24627</v>
      </c>
      <c r="B109" s="38" t="s">
        <v>1768</v>
      </c>
      <c r="C109" s="38">
        <v>1889</v>
      </c>
    </row>
    <row r="110" spans="1:3" ht="12.75">
      <c r="A110" s="38">
        <v>46876</v>
      </c>
      <c r="B110" s="38" t="s">
        <v>484</v>
      </c>
      <c r="C110" s="38">
        <v>1889</v>
      </c>
    </row>
    <row r="111" spans="1:3" ht="12.75">
      <c r="A111" s="38">
        <v>26280</v>
      </c>
      <c r="B111" s="38" t="s">
        <v>1809</v>
      </c>
      <c r="C111" s="38">
        <v>1881</v>
      </c>
    </row>
    <row r="112" spans="1:3" ht="12.75">
      <c r="A112" s="38">
        <v>35360</v>
      </c>
      <c r="B112" s="38" t="s">
        <v>65</v>
      </c>
      <c r="C112" s="38">
        <v>1880</v>
      </c>
    </row>
    <row r="113" spans="1:3" ht="12.75">
      <c r="A113" s="38">
        <v>47473</v>
      </c>
      <c r="B113" s="38" t="s">
        <v>492</v>
      </c>
      <c r="C113" s="38">
        <v>1879</v>
      </c>
    </row>
    <row r="114" spans="1:3" ht="12.75">
      <c r="A114" s="38">
        <v>76244</v>
      </c>
      <c r="B114" s="38" t="s">
        <v>665</v>
      </c>
      <c r="C114" s="38">
        <v>1879</v>
      </c>
    </row>
    <row r="115" spans="1:3" ht="12.75">
      <c r="A115" s="38">
        <v>41777</v>
      </c>
      <c r="B115" s="38" t="s">
        <v>302</v>
      </c>
      <c r="C115" s="38">
        <v>1879</v>
      </c>
    </row>
    <row r="116" spans="1:3" ht="12.75">
      <c r="A116" s="38">
        <v>42889</v>
      </c>
      <c r="B116" s="38" t="s">
        <v>354</v>
      </c>
      <c r="C116" s="38">
        <v>1877</v>
      </c>
    </row>
    <row r="117" spans="1:3" ht="12.75">
      <c r="A117" s="38">
        <v>53708</v>
      </c>
      <c r="B117" s="38" t="s">
        <v>587</v>
      </c>
      <c r="C117" s="38">
        <v>1877</v>
      </c>
    </row>
    <row r="118" spans="1:3" ht="12.75">
      <c r="A118" s="38">
        <v>19216</v>
      </c>
      <c r="B118" s="38" t="s">
        <v>1630</v>
      </c>
      <c r="C118" s="38">
        <v>1872</v>
      </c>
    </row>
    <row r="119" spans="1:3" ht="12.75">
      <c r="A119" s="38">
        <v>44482</v>
      </c>
      <c r="B119" s="38" t="s">
        <v>419</v>
      </c>
      <c r="C119" s="38">
        <v>1871</v>
      </c>
    </row>
    <row r="120" spans="1:3" ht="12.75">
      <c r="A120" s="38">
        <v>13927</v>
      </c>
      <c r="B120" s="38" t="s">
        <v>1304</v>
      </c>
      <c r="C120" s="38">
        <v>1870</v>
      </c>
    </row>
    <row r="121" spans="1:3" ht="12.75">
      <c r="A121" s="38">
        <v>44512</v>
      </c>
      <c r="B121" s="38" t="s">
        <v>420</v>
      </c>
      <c r="C121" s="38">
        <v>1868</v>
      </c>
    </row>
    <row r="122" spans="1:3" ht="12.75">
      <c r="A122" s="38">
        <v>44733</v>
      </c>
      <c r="B122" s="38" t="s">
        <v>428</v>
      </c>
      <c r="C122" s="38">
        <v>1867</v>
      </c>
    </row>
    <row r="123" spans="1:3" ht="12.75">
      <c r="A123" s="38">
        <v>44229</v>
      </c>
      <c r="B123" s="38" t="s">
        <v>410</v>
      </c>
      <c r="C123" s="38">
        <v>1867</v>
      </c>
    </row>
    <row r="124" spans="1:3" ht="12.75">
      <c r="A124" s="38">
        <v>18872</v>
      </c>
      <c r="B124" s="38" t="s">
        <v>1619</v>
      </c>
      <c r="C124" s="38">
        <v>1867</v>
      </c>
    </row>
    <row r="125" spans="1:3" ht="12.75">
      <c r="A125" s="38">
        <v>17035</v>
      </c>
      <c r="B125" s="38" t="s">
        <v>1430</v>
      </c>
      <c r="C125" s="38">
        <v>1866</v>
      </c>
    </row>
    <row r="126" spans="1:3" ht="12.75">
      <c r="A126" s="38">
        <v>47490</v>
      </c>
      <c r="B126" s="38" t="s">
        <v>493</v>
      </c>
      <c r="C126" s="38">
        <v>1865</v>
      </c>
    </row>
    <row r="127" spans="1:3" ht="12.75">
      <c r="A127" s="38">
        <v>11240</v>
      </c>
      <c r="B127" s="38" t="s">
        <v>1167</v>
      </c>
      <c r="C127" s="38">
        <v>1864</v>
      </c>
    </row>
    <row r="128" spans="1:3" ht="12.75">
      <c r="A128" s="38">
        <v>43311</v>
      </c>
      <c r="B128" s="38" t="s">
        <v>372</v>
      </c>
      <c r="C128" s="38">
        <v>1864</v>
      </c>
    </row>
    <row r="129" spans="1:3" ht="12.75">
      <c r="A129" s="38">
        <v>24988</v>
      </c>
      <c r="B129" s="38" t="s">
        <v>1777</v>
      </c>
      <c r="C129" s="38">
        <v>1863</v>
      </c>
    </row>
    <row r="130" spans="1:3" ht="12.75">
      <c r="A130" s="38">
        <v>31755</v>
      </c>
      <c r="B130" s="38" t="s">
        <v>1923</v>
      </c>
      <c r="C130" s="38">
        <v>1863</v>
      </c>
    </row>
    <row r="131" spans="1:3" ht="12.75">
      <c r="A131" s="38">
        <v>5380</v>
      </c>
      <c r="B131" s="38" t="s">
        <v>767</v>
      </c>
      <c r="C131" s="38">
        <v>1863</v>
      </c>
    </row>
    <row r="132" spans="1:3" ht="12.75">
      <c r="A132" s="38">
        <v>13463</v>
      </c>
      <c r="B132" s="38" t="s">
        <v>1289</v>
      </c>
      <c r="C132" s="38">
        <v>1863</v>
      </c>
    </row>
    <row r="133" spans="1:3" ht="12.75">
      <c r="A133" s="38">
        <v>5576</v>
      </c>
      <c r="B133" s="38" t="s">
        <v>772</v>
      </c>
      <c r="C133" s="38">
        <v>1862</v>
      </c>
    </row>
    <row r="134" spans="1:3" ht="12.75">
      <c r="A134" s="38">
        <v>14567</v>
      </c>
      <c r="B134" s="38" t="s">
        <v>1325</v>
      </c>
      <c r="C134" s="38">
        <v>1862</v>
      </c>
    </row>
    <row r="135" spans="1:3" ht="12.75">
      <c r="A135" s="38">
        <v>81515</v>
      </c>
      <c r="B135" s="38" t="s">
        <v>672</v>
      </c>
      <c r="C135" s="38">
        <v>1861</v>
      </c>
    </row>
    <row r="136" spans="1:3" ht="12.75">
      <c r="A136" s="38">
        <v>7129</v>
      </c>
      <c r="B136" s="38" t="s">
        <v>845</v>
      </c>
      <c r="C136" s="38">
        <v>1861</v>
      </c>
    </row>
    <row r="137" spans="1:3" ht="12.75">
      <c r="A137" s="38">
        <v>24287</v>
      </c>
      <c r="B137" s="38" t="s">
        <v>1760</v>
      </c>
      <c r="C137" s="38">
        <v>1860</v>
      </c>
    </row>
    <row r="138" spans="1:3" ht="12.75">
      <c r="A138" s="38">
        <v>27502</v>
      </c>
      <c r="B138" s="38" t="s">
        <v>1842</v>
      </c>
      <c r="C138" s="38">
        <v>1860</v>
      </c>
    </row>
    <row r="139" spans="1:3" ht="12.75">
      <c r="A139" s="38">
        <v>13650</v>
      </c>
      <c r="B139" s="38" t="s">
        <v>1296</v>
      </c>
      <c r="C139" s="38">
        <v>1858</v>
      </c>
    </row>
    <row r="140" spans="1:3" ht="12.75">
      <c r="A140" s="38">
        <v>12963</v>
      </c>
      <c r="B140" s="38" t="s">
        <v>1271</v>
      </c>
      <c r="C140" s="38">
        <v>1857</v>
      </c>
    </row>
    <row r="141" spans="1:3" ht="12.75">
      <c r="A141" s="38">
        <v>66486</v>
      </c>
      <c r="B141" s="38" t="s">
        <v>654</v>
      </c>
      <c r="C141" s="38">
        <v>1854</v>
      </c>
    </row>
    <row r="142" spans="1:3" ht="12.75">
      <c r="A142" s="38">
        <v>51721</v>
      </c>
      <c r="B142" s="38" t="s">
        <v>543</v>
      </c>
      <c r="C142" s="38">
        <v>1853</v>
      </c>
    </row>
    <row r="143" spans="1:3" ht="12.75">
      <c r="A143" s="38">
        <v>16021</v>
      </c>
      <c r="B143" s="38" t="s">
        <v>1383</v>
      </c>
      <c r="C143" s="38">
        <v>1850</v>
      </c>
    </row>
    <row r="144" spans="1:3" ht="12.75">
      <c r="A144" s="38">
        <v>11386</v>
      </c>
      <c r="B144" s="38" t="s">
        <v>1185</v>
      </c>
      <c r="C144" s="38">
        <v>1850</v>
      </c>
    </row>
    <row r="145" spans="1:3" ht="12.75">
      <c r="A145" s="38">
        <v>97390</v>
      </c>
      <c r="B145" s="38" t="s">
        <v>679</v>
      </c>
      <c r="C145" s="38">
        <v>1846</v>
      </c>
    </row>
    <row r="146" spans="1:3" ht="12.75">
      <c r="A146" s="38">
        <v>24007</v>
      </c>
      <c r="B146" s="38" t="s">
        <v>1744</v>
      </c>
      <c r="C146" s="38">
        <v>1845</v>
      </c>
    </row>
    <row r="147" spans="1:3" ht="12.75">
      <c r="A147" s="38">
        <v>62073</v>
      </c>
      <c r="B147" s="38" t="s">
        <v>651</v>
      </c>
      <c r="C147" s="38">
        <v>1844</v>
      </c>
    </row>
    <row r="148" spans="1:3" ht="12.75">
      <c r="A148" s="38">
        <v>10952</v>
      </c>
      <c r="B148" s="38" t="s">
        <v>1151</v>
      </c>
      <c r="C148" s="38">
        <v>1843</v>
      </c>
    </row>
    <row r="149" spans="1:3" ht="12.75">
      <c r="A149" s="38">
        <v>10383</v>
      </c>
      <c r="B149" s="38" t="s">
        <v>1131</v>
      </c>
      <c r="C149" s="38">
        <v>1842</v>
      </c>
    </row>
    <row r="150" spans="1:3" ht="12.75">
      <c r="A150" s="38">
        <v>21911</v>
      </c>
      <c r="B150" s="38" t="s">
        <v>1685</v>
      </c>
      <c r="C150" s="38">
        <v>1842</v>
      </c>
    </row>
    <row r="151" spans="1:3" ht="12.75">
      <c r="A151" s="38">
        <v>22519</v>
      </c>
      <c r="B151" s="38" t="s">
        <v>1702</v>
      </c>
      <c r="C151" s="38">
        <v>1838</v>
      </c>
    </row>
    <row r="152" spans="1:3" ht="12.75">
      <c r="A152" s="38">
        <v>32301</v>
      </c>
      <c r="B152" s="38" t="s">
        <v>1931</v>
      </c>
      <c r="C152" s="38">
        <v>1837</v>
      </c>
    </row>
    <row r="153" spans="1:3" ht="12.75">
      <c r="A153" s="38">
        <v>36668</v>
      </c>
      <c r="B153" s="38" t="s">
        <v>113</v>
      </c>
      <c r="C153" s="38">
        <v>1836</v>
      </c>
    </row>
    <row r="154" spans="1:3" ht="12.75">
      <c r="A154" s="38">
        <v>44989</v>
      </c>
      <c r="B154" s="38" t="s">
        <v>433</v>
      </c>
      <c r="C154" s="38">
        <v>1835</v>
      </c>
    </row>
    <row r="155" spans="1:3" ht="12.75">
      <c r="A155" s="38">
        <v>52060</v>
      </c>
      <c r="B155" s="38" t="s">
        <v>549</v>
      </c>
      <c r="C155" s="38">
        <v>1834</v>
      </c>
    </row>
    <row r="156" spans="1:3" ht="12.75">
      <c r="A156" s="38">
        <v>52361</v>
      </c>
      <c r="B156" s="38" t="s">
        <v>559</v>
      </c>
      <c r="C156" s="38">
        <v>1834</v>
      </c>
    </row>
    <row r="157" spans="1:3" ht="12.75">
      <c r="A157" s="38">
        <v>45012</v>
      </c>
      <c r="B157" s="38" t="s">
        <v>434</v>
      </c>
      <c r="C157" s="38">
        <v>1834</v>
      </c>
    </row>
    <row r="158" spans="1:3" ht="12.75">
      <c r="A158" s="38">
        <v>1589</v>
      </c>
      <c r="B158" s="38" t="s">
        <v>716</v>
      </c>
      <c r="C158" s="38">
        <v>1833</v>
      </c>
    </row>
    <row r="159" spans="1:3" ht="12.75">
      <c r="A159" s="38">
        <v>19135</v>
      </c>
      <c r="B159" s="38" t="s">
        <v>1626</v>
      </c>
      <c r="C159" s="38">
        <v>1833</v>
      </c>
    </row>
    <row r="160" spans="1:3" ht="12.75">
      <c r="A160" s="38">
        <v>16799</v>
      </c>
      <c r="B160" s="38" t="s">
        <v>1421</v>
      </c>
      <c r="C160" s="38">
        <v>1831</v>
      </c>
    </row>
    <row r="161" spans="1:3" ht="12.75">
      <c r="A161" s="38">
        <v>43699</v>
      </c>
      <c r="B161" s="38" t="s">
        <v>389</v>
      </c>
      <c r="C161" s="38">
        <v>1831</v>
      </c>
    </row>
    <row r="162" spans="1:3" ht="12.75">
      <c r="A162" s="38">
        <v>89265</v>
      </c>
      <c r="B162" s="38" t="s">
        <v>678</v>
      </c>
      <c r="C162" s="38">
        <v>1829</v>
      </c>
    </row>
    <row r="163" spans="1:3" ht="12.75">
      <c r="A163" s="38">
        <v>53392</v>
      </c>
      <c r="B163" s="38" t="s">
        <v>580</v>
      </c>
      <c r="C163" s="38">
        <v>1829</v>
      </c>
    </row>
    <row r="164" spans="1:3" ht="12.75">
      <c r="A164" s="38">
        <v>11709</v>
      </c>
      <c r="B164" s="38" t="s">
        <v>1520</v>
      </c>
      <c r="C164" s="38">
        <v>1829</v>
      </c>
    </row>
    <row r="165" spans="1:3" ht="12.75">
      <c r="A165" s="38">
        <v>11789</v>
      </c>
      <c r="B165" s="38" t="s">
        <v>1183</v>
      </c>
      <c r="C165" s="38">
        <v>1829</v>
      </c>
    </row>
    <row r="166" spans="1:3" ht="12.75">
      <c r="A166" s="38">
        <v>34835</v>
      </c>
      <c r="B166" s="38" t="s">
        <v>52</v>
      </c>
      <c r="C166" s="38">
        <v>1829</v>
      </c>
    </row>
    <row r="167" spans="1:3" ht="12.75">
      <c r="A167" s="38">
        <v>47619</v>
      </c>
      <c r="B167" s="38" t="s">
        <v>499</v>
      </c>
      <c r="C167" s="38">
        <v>1828</v>
      </c>
    </row>
    <row r="168" spans="1:3" ht="12.75">
      <c r="A168" s="38">
        <v>38229</v>
      </c>
      <c r="B168" s="38" t="s">
        <v>173</v>
      </c>
      <c r="C168" s="38">
        <v>1827</v>
      </c>
    </row>
    <row r="169" spans="1:3" ht="12.75">
      <c r="A169" s="38">
        <v>42919</v>
      </c>
      <c r="B169" s="38" t="s">
        <v>357</v>
      </c>
      <c r="C169" s="38">
        <v>1826</v>
      </c>
    </row>
    <row r="170" spans="1:3" ht="12.75">
      <c r="A170" s="38">
        <v>80055</v>
      </c>
      <c r="B170" s="38" t="s">
        <v>670</v>
      </c>
      <c r="C170" s="38">
        <v>1826</v>
      </c>
    </row>
    <row r="171" spans="1:3" ht="12.75">
      <c r="A171" s="38">
        <v>1627</v>
      </c>
      <c r="B171" s="38" t="s">
        <v>718</v>
      </c>
      <c r="C171" s="38">
        <v>1824</v>
      </c>
    </row>
    <row r="172" spans="1:3" ht="12.75">
      <c r="A172" s="38">
        <v>38873</v>
      </c>
      <c r="B172" s="38" t="s">
        <v>190</v>
      </c>
      <c r="C172" s="38">
        <v>1824</v>
      </c>
    </row>
    <row r="173" spans="1:3" ht="12.75">
      <c r="A173" s="38">
        <v>36579</v>
      </c>
      <c r="B173" s="38" t="s">
        <v>112</v>
      </c>
      <c r="C173" s="38">
        <v>1824</v>
      </c>
    </row>
    <row r="174" spans="1:3" ht="12.75">
      <c r="A174" s="38">
        <v>34886</v>
      </c>
      <c r="B174" s="38" t="s">
        <v>54</v>
      </c>
      <c r="C174" s="38">
        <v>1824</v>
      </c>
    </row>
    <row r="175" spans="1:3" ht="12.75">
      <c r="A175" s="38">
        <v>35971</v>
      </c>
      <c r="B175" s="38" t="s">
        <v>84</v>
      </c>
      <c r="C175" s="38">
        <v>1822</v>
      </c>
    </row>
    <row r="176" spans="1:3" ht="12.75">
      <c r="A176" s="38">
        <v>35947</v>
      </c>
      <c r="B176" s="38" t="s">
        <v>81</v>
      </c>
      <c r="C176" s="38">
        <v>1822</v>
      </c>
    </row>
    <row r="177" spans="1:3" ht="12.75">
      <c r="A177" s="38">
        <v>43176</v>
      </c>
      <c r="B177" s="38" t="s">
        <v>366</v>
      </c>
      <c r="C177" s="38">
        <v>1822</v>
      </c>
    </row>
    <row r="178" spans="1:3" ht="12.75">
      <c r="A178" s="38">
        <v>183</v>
      </c>
      <c r="B178" s="38" t="s">
        <v>711</v>
      </c>
      <c r="C178" s="38">
        <v>1821</v>
      </c>
    </row>
    <row r="179" spans="1:3" ht="12.75">
      <c r="A179" s="38">
        <v>58629</v>
      </c>
      <c r="B179" s="38" t="s">
        <v>634</v>
      </c>
      <c r="C179" s="38">
        <v>1819</v>
      </c>
    </row>
    <row r="180" spans="1:3" ht="12.75">
      <c r="A180" s="38">
        <v>26948</v>
      </c>
      <c r="B180" s="38" t="s">
        <v>1829</v>
      </c>
      <c r="C180" s="38">
        <v>1816</v>
      </c>
    </row>
    <row r="181" spans="1:3" ht="12.75">
      <c r="A181" s="38">
        <v>45896</v>
      </c>
      <c r="B181" s="38" t="s">
        <v>462</v>
      </c>
      <c r="C181" s="38">
        <v>1814</v>
      </c>
    </row>
    <row r="182" spans="1:3" ht="12.75">
      <c r="A182" s="38">
        <v>46396</v>
      </c>
      <c r="B182" s="38" t="s">
        <v>474</v>
      </c>
      <c r="C182" s="38">
        <v>1814</v>
      </c>
    </row>
    <row r="183" spans="1:3" ht="12.75">
      <c r="A183" s="38">
        <v>10197</v>
      </c>
      <c r="B183" s="38" t="s">
        <v>1104</v>
      </c>
      <c r="C183" s="38">
        <v>1814</v>
      </c>
    </row>
    <row r="184" spans="1:3" ht="12.75">
      <c r="A184" s="38">
        <v>9997</v>
      </c>
      <c r="B184" s="38" t="s">
        <v>990</v>
      </c>
      <c r="C184" s="38">
        <v>1814</v>
      </c>
    </row>
    <row r="185" spans="1:3" ht="12.75">
      <c r="A185" s="38">
        <v>22039</v>
      </c>
      <c r="B185" s="38" t="s">
        <v>1186</v>
      </c>
      <c r="C185" s="38">
        <v>1813</v>
      </c>
    </row>
    <row r="186" spans="1:3" ht="12.75">
      <c r="A186" s="38">
        <v>32131</v>
      </c>
      <c r="B186" s="38" t="s">
        <v>1929</v>
      </c>
      <c r="C186" s="38">
        <v>1812</v>
      </c>
    </row>
    <row r="187" spans="1:3" ht="12.75">
      <c r="A187" s="38">
        <v>50504</v>
      </c>
      <c r="B187" s="38" t="s">
        <v>533</v>
      </c>
      <c r="C187" s="38">
        <v>1812</v>
      </c>
    </row>
    <row r="188" spans="1:3" ht="12.75">
      <c r="A188" s="38">
        <v>32948</v>
      </c>
      <c r="B188" s="38" t="s">
        <v>6</v>
      </c>
      <c r="C188" s="38">
        <v>1812</v>
      </c>
    </row>
    <row r="189" spans="1:3" ht="12.75">
      <c r="A189" s="38">
        <v>52540</v>
      </c>
      <c r="B189" s="38" t="s">
        <v>561</v>
      </c>
      <c r="C189" s="38">
        <v>1812</v>
      </c>
    </row>
    <row r="190" spans="1:3" ht="12.75">
      <c r="A190" s="38">
        <v>19208</v>
      </c>
      <c r="B190" s="38" t="s">
        <v>1629</v>
      </c>
      <c r="C190" s="38">
        <v>1811</v>
      </c>
    </row>
    <row r="191" spans="1:3" ht="12.75">
      <c r="A191" s="38">
        <v>6467</v>
      </c>
      <c r="B191" s="38" t="s">
        <v>813</v>
      </c>
      <c r="C191" s="38">
        <v>1811</v>
      </c>
    </row>
    <row r="192" spans="1:3" ht="12.75">
      <c r="A192" s="38">
        <v>33227</v>
      </c>
      <c r="B192" s="38" t="s">
        <v>17</v>
      </c>
      <c r="C192" s="38">
        <v>1811</v>
      </c>
    </row>
    <row r="193" spans="1:3" ht="12.75">
      <c r="A193" s="38">
        <v>21423</v>
      </c>
      <c r="B193" s="38" t="s">
        <v>1678</v>
      </c>
      <c r="C193" s="38">
        <v>1810</v>
      </c>
    </row>
    <row r="194" spans="1:3" ht="12.75">
      <c r="A194" s="38">
        <v>1678</v>
      </c>
      <c r="B194" s="38" t="s">
        <v>719</v>
      </c>
      <c r="C194" s="38">
        <v>1808</v>
      </c>
    </row>
    <row r="195" spans="1:3" ht="12.75">
      <c r="A195" s="38">
        <v>8028</v>
      </c>
      <c r="B195" s="38" t="s">
        <v>898</v>
      </c>
      <c r="C195" s="38">
        <v>1804</v>
      </c>
    </row>
    <row r="196" spans="1:3" ht="12.75">
      <c r="A196" s="38">
        <v>24171</v>
      </c>
      <c r="B196" s="38" t="s">
        <v>1754</v>
      </c>
      <c r="C196" s="38">
        <v>1803</v>
      </c>
    </row>
    <row r="197" spans="1:3" ht="12.75">
      <c r="A197" s="38">
        <v>29271</v>
      </c>
      <c r="B197" s="38" t="s">
        <v>1878</v>
      </c>
      <c r="C197" s="38">
        <v>1803</v>
      </c>
    </row>
    <row r="198" spans="1:3" ht="12.75">
      <c r="A198" s="38">
        <v>45080</v>
      </c>
      <c r="B198" s="38" t="s">
        <v>436</v>
      </c>
      <c r="C198" s="38">
        <v>1802</v>
      </c>
    </row>
    <row r="199" spans="1:3" ht="12.75">
      <c r="A199" s="38">
        <v>4936</v>
      </c>
      <c r="B199" s="38" t="s">
        <v>747</v>
      </c>
      <c r="C199" s="38">
        <v>1801</v>
      </c>
    </row>
    <row r="200" spans="1:3" ht="12.75">
      <c r="A200" s="38">
        <v>44725</v>
      </c>
      <c r="B200" s="38" t="s">
        <v>427</v>
      </c>
      <c r="C200" s="38">
        <v>1800</v>
      </c>
    </row>
    <row r="201" spans="1:3" ht="12.75">
      <c r="A201" s="38">
        <v>5355</v>
      </c>
      <c r="B201" s="38" t="s">
        <v>765</v>
      </c>
      <c r="C201" s="38">
        <v>1798</v>
      </c>
    </row>
    <row r="202" spans="1:3" ht="12.75">
      <c r="A202" s="38">
        <v>41629</v>
      </c>
      <c r="B202" s="38" t="s">
        <v>295</v>
      </c>
      <c r="C202" s="38">
        <v>1797</v>
      </c>
    </row>
    <row r="203" spans="1:3" ht="12.75">
      <c r="A203" s="38">
        <v>1601</v>
      </c>
      <c r="B203" s="38" t="s">
        <v>717</v>
      </c>
      <c r="C203" s="38">
        <v>1796</v>
      </c>
    </row>
    <row r="204" spans="1:3" ht="12.75">
      <c r="A204" s="38">
        <v>7544</v>
      </c>
      <c r="B204" s="38" t="s">
        <v>876</v>
      </c>
      <c r="C204" s="38">
        <v>1796</v>
      </c>
    </row>
    <row r="205" spans="1:3" ht="12.75">
      <c r="A205" s="38">
        <v>13480</v>
      </c>
      <c r="B205" s="38" t="s">
        <v>1290</v>
      </c>
      <c r="C205" s="38">
        <v>1796</v>
      </c>
    </row>
    <row r="206" spans="1:3" ht="12.75">
      <c r="A206" s="38">
        <v>46639</v>
      </c>
      <c r="B206" s="38" t="s">
        <v>479</v>
      </c>
      <c r="C206" s="38">
        <v>1796</v>
      </c>
    </row>
    <row r="207" spans="1:3" ht="12.75">
      <c r="A207" s="38">
        <v>52931</v>
      </c>
      <c r="B207" s="38" t="s">
        <v>575</v>
      </c>
      <c r="C207" s="38">
        <v>1795</v>
      </c>
    </row>
    <row r="208" spans="1:3" ht="12.75">
      <c r="A208" s="38">
        <v>7625</v>
      </c>
      <c r="B208" s="38" t="s">
        <v>880</v>
      </c>
      <c r="C208" s="38">
        <v>1795</v>
      </c>
    </row>
    <row r="209" spans="1:3" ht="12.75">
      <c r="A209" s="38">
        <v>29122</v>
      </c>
      <c r="B209" s="38" t="s">
        <v>1872</v>
      </c>
      <c r="C209" s="38">
        <v>1794</v>
      </c>
    </row>
    <row r="210" spans="1:3" ht="12.75">
      <c r="A210" s="38">
        <v>29467</v>
      </c>
      <c r="B210" s="38" t="s">
        <v>1881</v>
      </c>
      <c r="C210" s="38">
        <v>1793</v>
      </c>
    </row>
    <row r="211" spans="1:3" ht="12.75">
      <c r="A211" s="38">
        <v>49689</v>
      </c>
      <c r="B211" s="38" t="s">
        <v>521</v>
      </c>
      <c r="C211" s="38">
        <v>1793</v>
      </c>
    </row>
    <row r="212" spans="1:3" ht="12.75">
      <c r="A212" s="38">
        <v>19917</v>
      </c>
      <c r="B212" s="38" t="s">
        <v>1647</v>
      </c>
      <c r="C212" s="38">
        <v>1793</v>
      </c>
    </row>
    <row r="213" spans="1:3" ht="12.75">
      <c r="A213" s="38">
        <v>6301</v>
      </c>
      <c r="B213" s="38" t="s">
        <v>806</v>
      </c>
      <c r="C213" s="38">
        <v>1792</v>
      </c>
    </row>
    <row r="214" spans="1:3" ht="12.75">
      <c r="A214" s="38">
        <v>32964</v>
      </c>
      <c r="B214" s="38" t="s">
        <v>7</v>
      </c>
      <c r="C214" s="38">
        <v>1792</v>
      </c>
    </row>
    <row r="215" spans="1:3" ht="12.75">
      <c r="A215" s="38">
        <v>75043</v>
      </c>
      <c r="B215" s="38" t="s">
        <v>663</v>
      </c>
      <c r="C215" s="38">
        <v>1791</v>
      </c>
    </row>
    <row r="216" spans="1:3" ht="12.75">
      <c r="A216" s="38">
        <v>15989</v>
      </c>
      <c r="B216" s="38" t="s">
        <v>1381</v>
      </c>
      <c r="C216" s="38">
        <v>1789</v>
      </c>
    </row>
    <row r="217" spans="1:3" ht="12.75">
      <c r="A217" s="38">
        <v>32379</v>
      </c>
      <c r="B217" s="38" t="s">
        <v>1935</v>
      </c>
      <c r="C217" s="38">
        <v>1789</v>
      </c>
    </row>
    <row r="218" spans="1:3" ht="12.75">
      <c r="A218" s="38">
        <v>13609</v>
      </c>
      <c r="B218" s="38" t="s">
        <v>1294</v>
      </c>
      <c r="C218" s="38">
        <v>1788</v>
      </c>
    </row>
    <row r="219" spans="1:3" ht="12.75">
      <c r="A219" s="38">
        <v>42684</v>
      </c>
      <c r="B219" s="38" t="s">
        <v>348</v>
      </c>
      <c r="C219" s="38">
        <v>1788</v>
      </c>
    </row>
    <row r="220" spans="1:3" ht="12.75">
      <c r="A220" s="38">
        <v>2640</v>
      </c>
      <c r="B220" s="38" t="s">
        <v>727</v>
      </c>
      <c r="C220" s="38">
        <v>1788</v>
      </c>
    </row>
    <row r="221" spans="1:3" ht="12.75">
      <c r="A221" s="38">
        <v>52680</v>
      </c>
      <c r="B221" s="38" t="s">
        <v>562</v>
      </c>
      <c r="C221" s="38">
        <v>1788</v>
      </c>
    </row>
    <row r="222" spans="1:3" ht="12.75">
      <c r="A222" s="38">
        <v>14656</v>
      </c>
      <c r="B222" s="38" t="s">
        <v>1329</v>
      </c>
      <c r="C222" s="38">
        <v>1786</v>
      </c>
    </row>
    <row r="223" spans="1:3" ht="12.75">
      <c r="A223" s="38">
        <v>52311</v>
      </c>
      <c r="B223" s="38" t="s">
        <v>558</v>
      </c>
      <c r="C223" s="38">
        <v>1786</v>
      </c>
    </row>
    <row r="224" spans="1:3" ht="12.75">
      <c r="A224" s="38">
        <v>3174</v>
      </c>
      <c r="B224" s="38" t="s">
        <v>730</v>
      </c>
      <c r="C224" s="38">
        <v>1786</v>
      </c>
    </row>
    <row r="225" spans="1:3" ht="12.75">
      <c r="A225" s="38">
        <v>54372</v>
      </c>
      <c r="B225" s="38" t="s">
        <v>597</v>
      </c>
      <c r="C225" s="38">
        <v>1785</v>
      </c>
    </row>
    <row r="226" spans="1:3" ht="12.75">
      <c r="A226" s="38">
        <v>16624</v>
      </c>
      <c r="B226" s="38" t="s">
        <v>1415</v>
      </c>
      <c r="C226" s="38">
        <v>1783</v>
      </c>
    </row>
    <row r="227" spans="1:3" ht="12.75">
      <c r="A227" s="38">
        <v>11573</v>
      </c>
      <c r="B227" s="38" t="s">
        <v>1521</v>
      </c>
      <c r="C227" s="38">
        <v>1782</v>
      </c>
    </row>
    <row r="228" spans="1:3" ht="12.75">
      <c r="A228" s="38">
        <v>20109</v>
      </c>
      <c r="B228" s="38" t="s">
        <v>1651</v>
      </c>
      <c r="C228" s="38">
        <v>1781</v>
      </c>
    </row>
    <row r="229" spans="1:3" ht="12.75">
      <c r="A229" s="38">
        <v>29661</v>
      </c>
      <c r="B229" s="38" t="s">
        <v>1883</v>
      </c>
      <c r="C229" s="38">
        <v>1781</v>
      </c>
    </row>
    <row r="230" spans="1:3" ht="12.75">
      <c r="A230" s="38">
        <v>2127</v>
      </c>
      <c r="B230" s="38" t="s">
        <v>722</v>
      </c>
      <c r="C230" s="38">
        <v>1780</v>
      </c>
    </row>
    <row r="231" spans="1:3" ht="12.75">
      <c r="A231" s="38">
        <v>3701</v>
      </c>
      <c r="B231" s="38" t="s">
        <v>735</v>
      </c>
      <c r="C231" s="38">
        <v>1777</v>
      </c>
    </row>
    <row r="232" spans="1:3" ht="12.75">
      <c r="A232" s="38">
        <v>11541</v>
      </c>
      <c r="B232" s="38" t="s">
        <v>1176</v>
      </c>
      <c r="C232" s="38">
        <v>1775</v>
      </c>
    </row>
    <row r="233" spans="1:3" ht="12.75">
      <c r="A233" s="38">
        <v>53813</v>
      </c>
      <c r="B233" s="38" t="s">
        <v>589</v>
      </c>
      <c r="C233" s="38">
        <v>1774</v>
      </c>
    </row>
    <row r="234" spans="1:3" ht="12.75">
      <c r="A234" s="38">
        <v>10685</v>
      </c>
      <c r="B234" s="38" t="s">
        <v>1143</v>
      </c>
      <c r="C234" s="38">
        <v>1773</v>
      </c>
    </row>
    <row r="235" spans="1:3" ht="12.75">
      <c r="A235" s="38">
        <v>10267</v>
      </c>
      <c r="B235" s="38" t="s">
        <v>1119</v>
      </c>
      <c r="C235" s="38">
        <v>1772</v>
      </c>
    </row>
    <row r="236" spans="1:3" ht="12.75">
      <c r="A236" s="38">
        <v>80748</v>
      </c>
      <c r="B236" s="38" t="s">
        <v>671</v>
      </c>
      <c r="C236" s="38">
        <v>1772</v>
      </c>
    </row>
    <row r="237" spans="1:3" ht="12.75">
      <c r="A237" s="38">
        <v>31429</v>
      </c>
      <c r="B237" s="38" t="s">
        <v>1915</v>
      </c>
      <c r="C237" s="38">
        <v>1771</v>
      </c>
    </row>
    <row r="238" spans="1:3" ht="12.75">
      <c r="A238" s="38">
        <v>31160</v>
      </c>
      <c r="B238" s="38" t="s">
        <v>1908</v>
      </c>
      <c r="C238" s="38">
        <v>1769</v>
      </c>
    </row>
    <row r="239" spans="1:3" ht="12.75">
      <c r="A239" s="38">
        <v>23345</v>
      </c>
      <c r="B239" s="38" t="s">
        <v>1725</v>
      </c>
      <c r="C239" s="38">
        <v>1767</v>
      </c>
    </row>
    <row r="240" spans="1:3" ht="12.75">
      <c r="A240" s="38">
        <v>8583</v>
      </c>
      <c r="B240" s="38" t="s">
        <v>924</v>
      </c>
      <c r="C240" s="38">
        <v>1767</v>
      </c>
    </row>
    <row r="241" spans="1:3" ht="12.75">
      <c r="A241" s="38">
        <v>27227</v>
      </c>
      <c r="B241" s="38" t="s">
        <v>1836</v>
      </c>
      <c r="C241" s="38">
        <v>1767</v>
      </c>
    </row>
    <row r="242" spans="1:3" ht="12.75">
      <c r="A242" s="38">
        <v>8290</v>
      </c>
      <c r="B242" s="38" t="s">
        <v>911</v>
      </c>
      <c r="C242" s="38">
        <v>1763</v>
      </c>
    </row>
    <row r="243" spans="1:3" ht="12.75">
      <c r="A243" s="38">
        <v>47341</v>
      </c>
      <c r="B243" s="38" t="s">
        <v>489</v>
      </c>
      <c r="C243" s="38">
        <v>1763</v>
      </c>
    </row>
    <row r="244" spans="1:3" ht="12.75">
      <c r="A244" s="38">
        <v>14761</v>
      </c>
      <c r="B244" s="38" t="s">
        <v>1335</v>
      </c>
      <c r="C244" s="38">
        <v>1760</v>
      </c>
    </row>
    <row r="245" spans="1:3" ht="12.75">
      <c r="A245" s="38">
        <v>16918</v>
      </c>
      <c r="B245" s="38" t="s">
        <v>1426</v>
      </c>
      <c r="C245" s="38">
        <v>1760</v>
      </c>
    </row>
    <row r="246" spans="1:3" ht="12.75">
      <c r="A246" s="38">
        <v>36021</v>
      </c>
      <c r="B246" s="38" t="s">
        <v>88</v>
      </c>
      <c r="C246" s="38">
        <v>1758</v>
      </c>
    </row>
    <row r="247" spans="1:3" ht="12.75">
      <c r="A247" s="38">
        <v>32565</v>
      </c>
      <c r="B247" s="38" t="s">
        <v>1944</v>
      </c>
      <c r="C247" s="38">
        <v>1757</v>
      </c>
    </row>
    <row r="248" spans="1:3" ht="12.75">
      <c r="A248" s="38">
        <v>39934</v>
      </c>
      <c r="B248" s="38" t="s">
        <v>226</v>
      </c>
      <c r="C248" s="38">
        <v>1754</v>
      </c>
    </row>
    <row r="249" spans="1:3" ht="12.75">
      <c r="A249" s="38">
        <v>31852</v>
      </c>
      <c r="B249" s="38" t="s">
        <v>1927</v>
      </c>
      <c r="C249" s="38">
        <v>1753</v>
      </c>
    </row>
    <row r="250" spans="1:3" ht="12.75">
      <c r="A250" s="38">
        <v>32662</v>
      </c>
      <c r="B250" s="38" t="s">
        <v>1947</v>
      </c>
      <c r="C250" s="38">
        <v>1751</v>
      </c>
    </row>
    <row r="251" spans="1:3" ht="12.75">
      <c r="A251" s="38">
        <v>55921</v>
      </c>
      <c r="B251" s="38" t="s">
        <v>611</v>
      </c>
      <c r="C251" s="38">
        <v>1751</v>
      </c>
    </row>
    <row r="252" spans="1:3" ht="12.75">
      <c r="A252" s="38">
        <v>38113</v>
      </c>
      <c r="B252" s="38" t="s">
        <v>170</v>
      </c>
      <c r="C252" s="38">
        <v>1750</v>
      </c>
    </row>
    <row r="253" spans="1:3" ht="12.75">
      <c r="A253" s="38">
        <v>28177</v>
      </c>
      <c r="B253" s="38" t="s">
        <v>1857</v>
      </c>
      <c r="C253" s="38">
        <v>1750</v>
      </c>
    </row>
    <row r="254" spans="1:3" ht="12.75">
      <c r="A254" s="38">
        <v>6661</v>
      </c>
      <c r="B254" s="38" t="s">
        <v>825</v>
      </c>
      <c r="C254" s="38">
        <v>1750</v>
      </c>
    </row>
    <row r="255" spans="1:3" ht="12.75">
      <c r="A255" s="38">
        <v>36170</v>
      </c>
      <c r="B255" s="38" t="s">
        <v>95</v>
      </c>
      <c r="C255" s="38">
        <v>1749</v>
      </c>
    </row>
    <row r="256" spans="1:3" ht="12.75">
      <c r="A256" s="38">
        <v>16811</v>
      </c>
      <c r="B256" s="38" t="s">
        <v>1423</v>
      </c>
      <c r="C256" s="38">
        <v>1749</v>
      </c>
    </row>
    <row r="257" spans="1:3" ht="12.75">
      <c r="A257" s="38">
        <v>43435</v>
      </c>
      <c r="B257" s="38" t="s">
        <v>375</v>
      </c>
      <c r="C257" s="38">
        <v>1748</v>
      </c>
    </row>
    <row r="258" spans="1:3" ht="12.75">
      <c r="A258" s="38">
        <v>10227</v>
      </c>
      <c r="B258" s="38" t="s">
        <v>1109</v>
      </c>
      <c r="C258" s="38">
        <v>1748</v>
      </c>
    </row>
    <row r="259" spans="1:3" ht="12.75">
      <c r="A259" s="38">
        <v>20761</v>
      </c>
      <c r="B259" s="38" t="s">
        <v>1667</v>
      </c>
      <c r="C259" s="38">
        <v>1747</v>
      </c>
    </row>
    <row r="260" spans="1:3" ht="12.75">
      <c r="A260" s="38">
        <v>6505</v>
      </c>
      <c r="B260" s="38" t="s">
        <v>816</v>
      </c>
      <c r="C260" s="38">
        <v>1746</v>
      </c>
    </row>
    <row r="261" spans="1:3" ht="12.75">
      <c r="A261" s="38">
        <v>53449</v>
      </c>
      <c r="B261" s="38" t="s">
        <v>581</v>
      </c>
      <c r="C261" s="38">
        <v>1746</v>
      </c>
    </row>
    <row r="262" spans="1:3" ht="12.75">
      <c r="A262" s="38">
        <v>16632</v>
      </c>
      <c r="B262" s="38" t="s">
        <v>1416</v>
      </c>
      <c r="C262" s="38">
        <v>1745</v>
      </c>
    </row>
    <row r="263" spans="1:3" ht="12.75">
      <c r="A263" s="38">
        <v>36455</v>
      </c>
      <c r="B263" s="38" t="s">
        <v>106</v>
      </c>
      <c r="C263" s="38">
        <v>1744</v>
      </c>
    </row>
    <row r="264" spans="1:3" ht="12.75">
      <c r="A264" s="38">
        <v>10626</v>
      </c>
      <c r="B264" s="38" t="s">
        <v>1140</v>
      </c>
      <c r="C264" s="38">
        <v>1744</v>
      </c>
    </row>
    <row r="265" spans="1:3" ht="12.75">
      <c r="A265" s="38">
        <v>10232</v>
      </c>
      <c r="B265" s="38" t="s">
        <v>1114</v>
      </c>
      <c r="C265" s="38">
        <v>1744</v>
      </c>
    </row>
    <row r="266" spans="1:3" ht="12.75">
      <c r="A266" s="38">
        <v>29955</v>
      </c>
      <c r="B266" s="38" t="s">
        <v>1888</v>
      </c>
      <c r="C266" s="38">
        <v>1744</v>
      </c>
    </row>
    <row r="267" spans="1:3" ht="12.75">
      <c r="A267" s="38">
        <v>44113</v>
      </c>
      <c r="B267" s="38" t="s">
        <v>408</v>
      </c>
      <c r="C267" s="38">
        <v>1744</v>
      </c>
    </row>
    <row r="268" spans="1:3" ht="12.75">
      <c r="A268" s="38">
        <v>31801</v>
      </c>
      <c r="B268" s="38" t="s">
        <v>1926</v>
      </c>
      <c r="C268" s="38">
        <v>1743</v>
      </c>
    </row>
    <row r="269" spans="1:3" ht="12.75">
      <c r="A269" s="38">
        <v>54500</v>
      </c>
      <c r="B269" s="38" t="s">
        <v>599</v>
      </c>
      <c r="C269" s="38">
        <v>1743</v>
      </c>
    </row>
    <row r="270" spans="1:3" ht="12.75">
      <c r="A270" s="38">
        <v>37419</v>
      </c>
      <c r="B270" s="38" t="s">
        <v>147</v>
      </c>
      <c r="C270" s="38">
        <v>1743</v>
      </c>
    </row>
    <row r="271" spans="1:3" ht="12.75">
      <c r="A271" s="38">
        <v>4511</v>
      </c>
      <c r="B271" s="38" t="s">
        <v>739</v>
      </c>
      <c r="C271" s="38">
        <v>1739</v>
      </c>
    </row>
    <row r="272" spans="1:3" ht="12.75">
      <c r="A272" s="38">
        <v>36218</v>
      </c>
      <c r="B272" s="38" t="s">
        <v>98</v>
      </c>
      <c r="C272" s="38">
        <v>1739</v>
      </c>
    </row>
    <row r="273" spans="1:3" ht="12.75">
      <c r="A273" s="38">
        <v>35521</v>
      </c>
      <c r="B273" s="38" t="s">
        <v>68</v>
      </c>
      <c r="C273" s="38">
        <v>1739</v>
      </c>
    </row>
    <row r="274" spans="1:3" ht="12.75">
      <c r="A274" s="38">
        <v>20206</v>
      </c>
      <c r="B274" s="38" t="s">
        <v>1654</v>
      </c>
      <c r="C274" s="38">
        <v>1738</v>
      </c>
    </row>
    <row r="275" spans="1:3" ht="12.75">
      <c r="A275" s="38">
        <v>59901</v>
      </c>
      <c r="B275" s="38" t="s">
        <v>645</v>
      </c>
      <c r="C275" s="38">
        <v>1738</v>
      </c>
    </row>
    <row r="276" spans="1:3" ht="12.75">
      <c r="A276" s="38">
        <v>64793</v>
      </c>
      <c r="B276" s="38" t="s">
        <v>653</v>
      </c>
      <c r="C276" s="38">
        <v>1737</v>
      </c>
    </row>
    <row r="277" spans="1:3" ht="12.75">
      <c r="A277" s="38">
        <v>28657</v>
      </c>
      <c r="B277" s="38" t="s">
        <v>1861</v>
      </c>
      <c r="C277" s="38">
        <v>1735</v>
      </c>
    </row>
    <row r="278" spans="1:3" ht="12.75">
      <c r="A278" s="38">
        <v>14613</v>
      </c>
      <c r="B278" s="38" t="s">
        <v>1328</v>
      </c>
      <c r="C278" s="38">
        <v>1734</v>
      </c>
    </row>
    <row r="279" spans="1:3" ht="12.75">
      <c r="A279" s="38">
        <v>40843</v>
      </c>
      <c r="B279" s="38" t="s">
        <v>263</v>
      </c>
      <c r="C279" s="38">
        <v>1733</v>
      </c>
    </row>
    <row r="280" spans="1:3" ht="12.75">
      <c r="A280" s="38">
        <v>19046</v>
      </c>
      <c r="B280" s="38" t="s">
        <v>1623</v>
      </c>
      <c r="C280" s="38">
        <v>1731</v>
      </c>
    </row>
    <row r="281" spans="1:3" ht="12.75">
      <c r="A281" s="38">
        <v>22845</v>
      </c>
      <c r="B281" s="38" t="s">
        <v>1708</v>
      </c>
      <c r="C281" s="38">
        <v>1731</v>
      </c>
    </row>
    <row r="282" spans="1:3" ht="12.75">
      <c r="A282" s="38">
        <v>6530</v>
      </c>
      <c r="B282" s="38" t="s">
        <v>819</v>
      </c>
      <c r="C282" s="38">
        <v>1729</v>
      </c>
    </row>
    <row r="283" spans="1:3" ht="12.75">
      <c r="A283" s="38">
        <v>17868</v>
      </c>
      <c r="B283" s="38" t="s">
        <v>1462</v>
      </c>
      <c r="C283" s="38">
        <v>1726</v>
      </c>
    </row>
    <row r="284" spans="1:3" ht="12.75">
      <c r="A284" s="38">
        <v>35131</v>
      </c>
      <c r="B284" s="38" t="s">
        <v>59</v>
      </c>
      <c r="C284" s="38">
        <v>1725</v>
      </c>
    </row>
    <row r="285" spans="1:3" ht="12.75">
      <c r="A285" s="38">
        <v>17043</v>
      </c>
      <c r="B285" s="38" t="s">
        <v>1431</v>
      </c>
      <c r="C285" s="38">
        <v>1725</v>
      </c>
    </row>
    <row r="286" spans="1:3" ht="12.75">
      <c r="A286" s="38">
        <v>7340</v>
      </c>
      <c r="B286" s="38" t="s">
        <v>867</v>
      </c>
      <c r="C286" s="38">
        <v>1724</v>
      </c>
    </row>
    <row r="287" spans="1:3" ht="12.75">
      <c r="A287" s="38">
        <v>34631</v>
      </c>
      <c r="B287" s="38" t="s">
        <v>47</v>
      </c>
      <c r="C287" s="38">
        <v>1723</v>
      </c>
    </row>
    <row r="288" spans="1:3" ht="12.75">
      <c r="A288" s="38">
        <v>55573</v>
      </c>
      <c r="B288" s="38" t="s">
        <v>607</v>
      </c>
      <c r="C288" s="38">
        <v>1723</v>
      </c>
    </row>
    <row r="289" spans="1:3" ht="12.75">
      <c r="A289" s="38">
        <v>19283</v>
      </c>
      <c r="B289" s="38" t="s">
        <v>1633</v>
      </c>
      <c r="C289" s="38">
        <v>1723</v>
      </c>
    </row>
    <row r="290" spans="1:3" ht="12.75">
      <c r="A290" s="38">
        <v>43184</v>
      </c>
      <c r="B290" s="38" t="s">
        <v>367</v>
      </c>
      <c r="C290" s="38">
        <v>1721</v>
      </c>
    </row>
    <row r="291" spans="1:3" ht="12.75">
      <c r="A291" s="38">
        <v>24180</v>
      </c>
      <c r="B291" s="38" t="s">
        <v>1755</v>
      </c>
      <c r="C291" s="38">
        <v>1716</v>
      </c>
    </row>
    <row r="292" spans="1:3" ht="12.75">
      <c r="A292" s="38">
        <v>6131</v>
      </c>
      <c r="B292" s="38" t="s">
        <v>796</v>
      </c>
      <c r="C292" s="38">
        <v>1715</v>
      </c>
    </row>
    <row r="293" spans="1:3" ht="12.75">
      <c r="A293" s="38">
        <v>54836</v>
      </c>
      <c r="B293" s="38" t="s">
        <v>604</v>
      </c>
      <c r="C293" s="38">
        <v>1715</v>
      </c>
    </row>
    <row r="294" spans="1:3" ht="12.75">
      <c r="A294" s="38">
        <v>16501</v>
      </c>
      <c r="B294" s="38" t="s">
        <v>1408</v>
      </c>
      <c r="C294" s="38">
        <v>1715</v>
      </c>
    </row>
    <row r="295" spans="1:3" ht="12.75">
      <c r="A295" s="38">
        <v>43877</v>
      </c>
      <c r="B295" s="38" t="s">
        <v>399</v>
      </c>
      <c r="C295" s="38">
        <v>1715</v>
      </c>
    </row>
    <row r="296" spans="1:3" ht="12.75">
      <c r="A296" s="38">
        <v>42854</v>
      </c>
      <c r="B296" s="38" t="s">
        <v>353</v>
      </c>
      <c r="C296" s="38">
        <v>1713</v>
      </c>
    </row>
    <row r="297" spans="1:3" ht="12.75">
      <c r="A297" s="38">
        <v>43044</v>
      </c>
      <c r="B297" s="38" t="s">
        <v>363</v>
      </c>
      <c r="C297" s="38">
        <v>1713</v>
      </c>
    </row>
    <row r="298" spans="1:3" ht="12.75">
      <c r="A298" s="38">
        <v>23876</v>
      </c>
      <c r="B298" s="38" t="s">
        <v>1739</v>
      </c>
      <c r="C298" s="38">
        <v>1709</v>
      </c>
    </row>
    <row r="299" spans="1:3" ht="12.75">
      <c r="A299" s="38">
        <v>44938</v>
      </c>
      <c r="B299" s="38" t="s">
        <v>432</v>
      </c>
      <c r="C299" s="38">
        <v>1709</v>
      </c>
    </row>
    <row r="300" spans="1:3" ht="12.75">
      <c r="A300" s="38">
        <v>46094</v>
      </c>
      <c r="B300" s="38" t="s">
        <v>467</v>
      </c>
      <c r="C300" s="38">
        <v>1708</v>
      </c>
    </row>
    <row r="301" spans="1:3" ht="12.75">
      <c r="A301" s="38">
        <v>10097</v>
      </c>
      <c r="B301" s="38" t="s">
        <v>1053</v>
      </c>
      <c r="C301" s="38">
        <v>1707</v>
      </c>
    </row>
    <row r="302" spans="1:3" ht="12.75">
      <c r="A302" s="38">
        <v>25062</v>
      </c>
      <c r="B302" s="38" t="s">
        <v>1778</v>
      </c>
      <c r="C302" s="38">
        <v>1707</v>
      </c>
    </row>
    <row r="303" spans="1:3" ht="12.75">
      <c r="A303" s="38">
        <v>22357</v>
      </c>
      <c r="B303" s="38" t="s">
        <v>1701</v>
      </c>
      <c r="C303" s="38">
        <v>1707</v>
      </c>
    </row>
    <row r="304" spans="1:3" ht="12.75">
      <c r="A304" s="38">
        <v>6963</v>
      </c>
      <c r="B304" s="38" t="s">
        <v>837</v>
      </c>
      <c r="C304" s="38">
        <v>1706</v>
      </c>
    </row>
    <row r="305" spans="1:3" ht="12.75">
      <c r="A305" s="38">
        <v>74039</v>
      </c>
      <c r="B305" s="38" t="s">
        <v>661</v>
      </c>
      <c r="C305" s="38">
        <v>1706</v>
      </c>
    </row>
    <row r="306" spans="1:3" ht="12.75">
      <c r="A306" s="38">
        <v>36013</v>
      </c>
      <c r="B306" s="38" t="s">
        <v>87</v>
      </c>
      <c r="C306" s="38">
        <v>1706</v>
      </c>
    </row>
    <row r="307" spans="1:3" ht="12.75">
      <c r="A307" s="38">
        <v>88188</v>
      </c>
      <c r="B307" s="38" t="s">
        <v>676</v>
      </c>
      <c r="C307" s="38">
        <v>1702</v>
      </c>
    </row>
    <row r="308" spans="1:3" ht="12.75">
      <c r="A308" s="38">
        <v>52213</v>
      </c>
      <c r="B308" s="38" t="s">
        <v>553</v>
      </c>
      <c r="C308" s="38">
        <v>1701</v>
      </c>
    </row>
    <row r="309" spans="1:3" ht="12.75">
      <c r="A309" s="38">
        <v>32999</v>
      </c>
      <c r="B309" s="38" t="s">
        <v>9</v>
      </c>
      <c r="C309" s="38">
        <v>1701</v>
      </c>
    </row>
    <row r="310" spans="1:3" ht="12.75">
      <c r="A310" s="38">
        <v>15652</v>
      </c>
      <c r="B310" s="38" t="s">
        <v>1368</v>
      </c>
      <c r="C310" s="38">
        <v>1701</v>
      </c>
    </row>
    <row r="311" spans="1:3" ht="12.75">
      <c r="A311" s="38">
        <v>61476</v>
      </c>
      <c r="B311" s="38" t="s">
        <v>648</v>
      </c>
      <c r="C311" s="38">
        <v>1700</v>
      </c>
    </row>
    <row r="312" spans="1:3" ht="12.75">
      <c r="A312" s="38">
        <v>15806</v>
      </c>
      <c r="B312" s="38" t="s">
        <v>1375</v>
      </c>
      <c r="C312" s="38">
        <v>1698</v>
      </c>
    </row>
    <row r="313" spans="1:3" ht="12.75">
      <c r="A313" s="38">
        <v>20648</v>
      </c>
      <c r="B313" s="38" t="s">
        <v>1664</v>
      </c>
      <c r="C313" s="38">
        <v>1698</v>
      </c>
    </row>
    <row r="314" spans="1:3" ht="12.75">
      <c r="A314" s="38">
        <v>27057</v>
      </c>
      <c r="B314" s="38" t="s">
        <v>1833</v>
      </c>
      <c r="C314" s="38">
        <v>1697</v>
      </c>
    </row>
    <row r="315" spans="1:3" ht="12.75">
      <c r="A315" s="38">
        <v>10280</v>
      </c>
      <c r="B315" s="38" t="s">
        <v>1124</v>
      </c>
      <c r="C315" s="38">
        <v>1697</v>
      </c>
    </row>
    <row r="316" spans="1:3" ht="12.75">
      <c r="A316" s="38">
        <v>23531</v>
      </c>
      <c r="B316" s="38" t="s">
        <v>1730</v>
      </c>
      <c r="C316" s="38">
        <v>1696</v>
      </c>
    </row>
    <row r="317" spans="1:3" ht="12.75">
      <c r="A317" s="38">
        <v>17892</v>
      </c>
      <c r="B317" s="38" t="s">
        <v>1464</v>
      </c>
      <c r="C317" s="38">
        <v>1695</v>
      </c>
    </row>
    <row r="318" spans="1:3" ht="12.75">
      <c r="A318" s="38">
        <v>9318</v>
      </c>
      <c r="B318" s="38" t="s">
        <v>962</v>
      </c>
      <c r="C318" s="38">
        <v>1695</v>
      </c>
    </row>
    <row r="319" spans="1:3" ht="12.75">
      <c r="A319" s="38">
        <v>10073</v>
      </c>
      <c r="B319" s="38" t="s">
        <v>1032</v>
      </c>
      <c r="C319" s="38">
        <v>1694</v>
      </c>
    </row>
    <row r="320" spans="1:3" ht="12.75">
      <c r="A320" s="38">
        <v>47040</v>
      </c>
      <c r="B320" s="38" t="s">
        <v>486</v>
      </c>
      <c r="C320" s="38">
        <v>1694</v>
      </c>
    </row>
    <row r="321" spans="1:3" ht="12.75">
      <c r="A321" s="38">
        <v>5088</v>
      </c>
      <c r="B321" s="38" t="s">
        <v>751</v>
      </c>
      <c r="C321" s="38">
        <v>1692</v>
      </c>
    </row>
    <row r="322" spans="1:3" ht="12.75">
      <c r="A322" s="38">
        <v>50245</v>
      </c>
      <c r="B322" s="38" t="s">
        <v>529</v>
      </c>
      <c r="C322" s="38">
        <v>1691</v>
      </c>
    </row>
    <row r="323" spans="1:3" ht="12.75">
      <c r="A323" s="38">
        <v>16977</v>
      </c>
      <c r="B323" s="38" t="s">
        <v>1428</v>
      </c>
      <c r="C323" s="38">
        <v>1691</v>
      </c>
    </row>
    <row r="324" spans="1:3" ht="12.75">
      <c r="A324" s="38">
        <v>1058</v>
      </c>
      <c r="B324" s="38" t="s">
        <v>713</v>
      </c>
      <c r="C324" s="38">
        <v>1690</v>
      </c>
    </row>
    <row r="325" spans="1:3" ht="12.75">
      <c r="A325" s="38">
        <v>24708</v>
      </c>
      <c r="B325" s="38" t="s">
        <v>1773</v>
      </c>
      <c r="C325" s="38">
        <v>1689</v>
      </c>
    </row>
    <row r="326" spans="1:3" ht="12.75">
      <c r="A326" s="38">
        <v>16594</v>
      </c>
      <c r="B326" s="38" t="s">
        <v>1413</v>
      </c>
      <c r="C326" s="38">
        <v>1688</v>
      </c>
    </row>
    <row r="327" spans="1:3" ht="12.75">
      <c r="A327" s="38">
        <v>45934</v>
      </c>
      <c r="B327" s="38" t="s">
        <v>464</v>
      </c>
      <c r="C327" s="38">
        <v>1686</v>
      </c>
    </row>
    <row r="328" spans="1:3" ht="12.75">
      <c r="A328" s="38">
        <v>21008</v>
      </c>
      <c r="B328" s="38" t="s">
        <v>1672</v>
      </c>
      <c r="C328" s="38">
        <v>1686</v>
      </c>
    </row>
    <row r="329" spans="1:3" ht="12.75">
      <c r="A329" s="38">
        <v>16551</v>
      </c>
      <c r="B329" s="38" t="s">
        <v>1411</v>
      </c>
      <c r="C329" s="38">
        <v>1685</v>
      </c>
    </row>
    <row r="330" spans="1:3" ht="12.75">
      <c r="A330" s="38">
        <v>7803</v>
      </c>
      <c r="B330" s="38" t="s">
        <v>889</v>
      </c>
      <c r="C330" s="38">
        <v>1682</v>
      </c>
    </row>
    <row r="331" spans="1:3" ht="12.75">
      <c r="A331" s="38">
        <v>33618</v>
      </c>
      <c r="B331" s="38" t="s">
        <v>34</v>
      </c>
      <c r="C331" s="38">
        <v>1681</v>
      </c>
    </row>
    <row r="332" spans="1:3" ht="12.75">
      <c r="A332" s="38">
        <v>47953</v>
      </c>
      <c r="B332" s="38" t="s">
        <v>502</v>
      </c>
      <c r="C332" s="38">
        <v>1681</v>
      </c>
    </row>
    <row r="333" spans="1:3" ht="12.75">
      <c r="A333" s="38">
        <v>41653</v>
      </c>
      <c r="B333" s="38" t="s">
        <v>297</v>
      </c>
      <c r="C333" s="38">
        <v>1679</v>
      </c>
    </row>
    <row r="334" spans="1:3" ht="12.75">
      <c r="A334" s="38">
        <v>34690</v>
      </c>
      <c r="B334" s="38" t="s">
        <v>49</v>
      </c>
      <c r="C334" s="38">
        <v>1679</v>
      </c>
    </row>
    <row r="335" spans="1:3" ht="12.75">
      <c r="A335" s="38">
        <v>23701</v>
      </c>
      <c r="B335" s="38" t="s">
        <v>1735</v>
      </c>
      <c r="C335" s="38">
        <v>1679</v>
      </c>
    </row>
    <row r="336" spans="1:3" ht="12.75">
      <c r="A336" s="38">
        <v>30287</v>
      </c>
      <c r="B336" s="38" t="s">
        <v>1893</v>
      </c>
      <c r="C336" s="38">
        <v>1677</v>
      </c>
    </row>
    <row r="337" spans="1:3" ht="12.75">
      <c r="A337" s="38">
        <v>40827</v>
      </c>
      <c r="B337" s="38" t="s">
        <v>262</v>
      </c>
      <c r="C337" s="38">
        <v>1676</v>
      </c>
    </row>
    <row r="338" spans="1:3" ht="12.75">
      <c r="A338" s="38">
        <v>124</v>
      </c>
      <c r="B338" s="38" t="s">
        <v>708</v>
      </c>
      <c r="C338" s="38">
        <v>1676</v>
      </c>
    </row>
    <row r="339" spans="1:3" ht="12.75">
      <c r="A339" s="38">
        <v>15849</v>
      </c>
      <c r="B339" s="38" t="s">
        <v>1376</v>
      </c>
      <c r="C339" s="38">
        <v>1675</v>
      </c>
    </row>
    <row r="340" spans="1:3" ht="12.75">
      <c r="A340" s="38">
        <v>23809</v>
      </c>
      <c r="B340" s="38" t="s">
        <v>1737</v>
      </c>
      <c r="C340" s="38">
        <v>1675</v>
      </c>
    </row>
    <row r="341" spans="1:3" ht="12.75">
      <c r="A341" s="38">
        <v>45314</v>
      </c>
      <c r="B341" s="38" t="s">
        <v>442</v>
      </c>
      <c r="C341" s="38">
        <v>1674</v>
      </c>
    </row>
    <row r="342" spans="1:3" ht="12.75">
      <c r="A342" s="38">
        <v>8401</v>
      </c>
      <c r="B342" s="38" t="s">
        <v>916</v>
      </c>
      <c r="C342" s="38">
        <v>1673</v>
      </c>
    </row>
    <row r="343" spans="1:3" ht="12.75">
      <c r="A343" s="38">
        <v>5428</v>
      </c>
      <c r="B343" s="38" t="s">
        <v>768</v>
      </c>
      <c r="C343" s="38">
        <v>1673</v>
      </c>
    </row>
    <row r="344" spans="1:3" ht="12.75">
      <c r="A344" s="38">
        <v>13374</v>
      </c>
      <c r="B344" s="38" t="s">
        <v>1285</v>
      </c>
      <c r="C344" s="38">
        <v>1673</v>
      </c>
    </row>
    <row r="345" spans="1:3" ht="12.75">
      <c r="A345" s="38">
        <v>74772</v>
      </c>
      <c r="B345" s="38" t="s">
        <v>662</v>
      </c>
      <c r="C345" s="38">
        <v>1673</v>
      </c>
    </row>
    <row r="346" spans="1:3" ht="12.75">
      <c r="A346" s="38">
        <v>31305</v>
      </c>
      <c r="B346" s="38" t="s">
        <v>1911</v>
      </c>
      <c r="C346" s="38">
        <v>1673</v>
      </c>
    </row>
    <row r="347" spans="1:3" ht="12.75">
      <c r="A347" s="38">
        <v>9393</v>
      </c>
      <c r="B347" s="38" t="s">
        <v>968</v>
      </c>
      <c r="C347" s="38">
        <v>1672</v>
      </c>
    </row>
    <row r="348" spans="1:3" ht="12.75">
      <c r="A348" s="38">
        <v>11649</v>
      </c>
      <c r="B348" s="38" t="s">
        <v>1180</v>
      </c>
      <c r="C348" s="38">
        <v>1672</v>
      </c>
    </row>
    <row r="349" spans="1:3" ht="12.75">
      <c r="A349" s="38">
        <v>47449</v>
      </c>
      <c r="B349" s="38" t="s">
        <v>491</v>
      </c>
      <c r="C349" s="38">
        <v>1671</v>
      </c>
    </row>
    <row r="350" spans="1:3" ht="12.75">
      <c r="A350" s="38">
        <v>2518</v>
      </c>
      <c r="B350" s="38" t="s">
        <v>725</v>
      </c>
      <c r="C350" s="38">
        <v>1671</v>
      </c>
    </row>
    <row r="351" spans="1:3" ht="12.75">
      <c r="A351" s="38">
        <v>4065</v>
      </c>
      <c r="B351" s="38" t="s">
        <v>738</v>
      </c>
      <c r="C351" s="38">
        <v>1669</v>
      </c>
    </row>
    <row r="352" spans="1:3" ht="12.75">
      <c r="A352" s="38">
        <v>23698</v>
      </c>
      <c r="B352" s="38" t="s">
        <v>1734</v>
      </c>
      <c r="C352" s="38">
        <v>1668</v>
      </c>
    </row>
    <row r="353" spans="1:3" ht="12.75">
      <c r="A353" s="38">
        <v>49794</v>
      </c>
      <c r="B353" s="38" t="s">
        <v>524</v>
      </c>
      <c r="C353" s="38">
        <v>1668</v>
      </c>
    </row>
    <row r="354" spans="1:3" ht="12.75">
      <c r="A354" s="38">
        <v>31607</v>
      </c>
      <c r="B354" s="38" t="s">
        <v>1919</v>
      </c>
      <c r="C354" s="38">
        <v>1666</v>
      </c>
    </row>
    <row r="355" spans="1:3" ht="12.75">
      <c r="A355" s="38">
        <v>44270</v>
      </c>
      <c r="B355" s="38" t="s">
        <v>412</v>
      </c>
      <c r="C355" s="38">
        <v>1666</v>
      </c>
    </row>
    <row r="356" spans="1:3" ht="12.75">
      <c r="A356" s="38">
        <v>2399</v>
      </c>
      <c r="B356" s="38" t="s">
        <v>723</v>
      </c>
      <c r="C356" s="38">
        <v>1665</v>
      </c>
    </row>
    <row r="357" spans="1:3" ht="12.75">
      <c r="A357" s="38">
        <v>56847</v>
      </c>
      <c r="B357" s="38" t="s">
        <v>619</v>
      </c>
      <c r="C357" s="38">
        <v>1664</v>
      </c>
    </row>
    <row r="358" spans="1:3" ht="12.75">
      <c r="A358" s="38">
        <v>19984</v>
      </c>
      <c r="B358" s="38" t="s">
        <v>1648</v>
      </c>
      <c r="C358" s="38">
        <v>1661</v>
      </c>
    </row>
    <row r="359" spans="1:3" ht="12.75">
      <c r="A359" s="38">
        <v>52078</v>
      </c>
      <c r="B359" s="38" t="s">
        <v>550</v>
      </c>
      <c r="C359" s="38">
        <v>1660</v>
      </c>
    </row>
    <row r="360" spans="1:3" ht="12.75">
      <c r="A360" s="38">
        <v>32735</v>
      </c>
      <c r="B360" s="38" t="s">
        <v>0</v>
      </c>
      <c r="C360" s="38">
        <v>1660</v>
      </c>
    </row>
    <row r="361" spans="1:3" ht="12.75">
      <c r="A361" s="38">
        <v>32263</v>
      </c>
      <c r="B361" s="38" t="s">
        <v>1930</v>
      </c>
      <c r="C361" s="38">
        <v>1660</v>
      </c>
    </row>
    <row r="362" spans="1:3" ht="12.75">
      <c r="A362" s="38">
        <v>28941</v>
      </c>
      <c r="B362" s="38" t="s">
        <v>1868</v>
      </c>
      <c r="C362" s="38">
        <v>1660</v>
      </c>
    </row>
    <row r="363" spans="1:3" ht="12.75">
      <c r="A363" s="38">
        <v>43290</v>
      </c>
      <c r="B363" s="38" t="s">
        <v>371</v>
      </c>
      <c r="C363" s="38">
        <v>1659</v>
      </c>
    </row>
    <row r="364" spans="1:3" ht="12.75">
      <c r="A364" s="38">
        <v>23680</v>
      </c>
      <c r="B364" s="38" t="s">
        <v>1733</v>
      </c>
      <c r="C364" s="38">
        <v>1659</v>
      </c>
    </row>
    <row r="365" spans="1:3" ht="12.75">
      <c r="A365" s="38">
        <v>24651</v>
      </c>
      <c r="B365" s="38" t="s">
        <v>1770</v>
      </c>
      <c r="C365" s="38">
        <v>1658</v>
      </c>
    </row>
    <row r="366" spans="1:3" ht="12.75">
      <c r="A366" s="38">
        <v>3361</v>
      </c>
      <c r="B366" s="38" t="s">
        <v>732</v>
      </c>
      <c r="C366" s="38">
        <v>1655</v>
      </c>
    </row>
    <row r="367" spans="1:3" ht="12.75">
      <c r="A367" s="38">
        <v>47945</v>
      </c>
      <c r="B367" s="38" t="s">
        <v>501</v>
      </c>
      <c r="C367" s="38">
        <v>1652</v>
      </c>
    </row>
    <row r="368" spans="1:3" ht="12.75">
      <c r="A368" s="38">
        <v>8974</v>
      </c>
      <c r="B368" s="38" t="s">
        <v>948</v>
      </c>
      <c r="C368" s="38">
        <v>1652</v>
      </c>
    </row>
    <row r="369" spans="1:3" ht="12.75">
      <c r="A369" s="38">
        <v>3301</v>
      </c>
      <c r="B369" s="38" t="s">
        <v>731</v>
      </c>
      <c r="C369" s="38">
        <v>1652</v>
      </c>
    </row>
    <row r="370" spans="1:3" ht="12.75">
      <c r="A370" s="38">
        <v>23302</v>
      </c>
      <c r="B370" s="38" t="s">
        <v>1724</v>
      </c>
      <c r="C370" s="38">
        <v>1651</v>
      </c>
    </row>
    <row r="371" spans="1:3" ht="12.75">
      <c r="A371" s="38">
        <v>7030</v>
      </c>
      <c r="B371" s="38" t="s">
        <v>840</v>
      </c>
      <c r="C371" s="38">
        <v>1650</v>
      </c>
    </row>
    <row r="372" spans="1:3" ht="12.75">
      <c r="A372" s="38">
        <v>14524</v>
      </c>
      <c r="B372" s="38" t="s">
        <v>1323</v>
      </c>
      <c r="C372" s="38">
        <v>1650</v>
      </c>
    </row>
    <row r="373" spans="1:3" ht="12.75">
      <c r="A373" s="38">
        <v>34991</v>
      </c>
      <c r="B373" s="38" t="s">
        <v>57</v>
      </c>
      <c r="C373" s="38">
        <v>1650</v>
      </c>
    </row>
    <row r="374" spans="1:3" ht="12.75">
      <c r="A374" s="38">
        <v>9571</v>
      </c>
      <c r="B374" s="38" t="s">
        <v>981</v>
      </c>
      <c r="C374" s="38">
        <v>1649</v>
      </c>
    </row>
    <row r="375" spans="1:3" ht="12.75">
      <c r="A375" s="38">
        <v>9130</v>
      </c>
      <c r="B375" s="38" t="s">
        <v>954</v>
      </c>
      <c r="C375" s="38">
        <v>1649</v>
      </c>
    </row>
    <row r="376" spans="1:3" ht="12.75">
      <c r="A376" s="38">
        <v>4561</v>
      </c>
      <c r="B376" s="38" t="s">
        <v>740</v>
      </c>
      <c r="C376" s="38">
        <v>1648</v>
      </c>
    </row>
    <row r="377" spans="1:3" ht="12.75">
      <c r="A377" s="38">
        <v>33405</v>
      </c>
      <c r="B377" s="38" t="s">
        <v>28</v>
      </c>
      <c r="C377" s="38">
        <v>1647</v>
      </c>
    </row>
    <row r="378" spans="1:3" ht="12.75">
      <c r="A378" s="38">
        <v>33383</v>
      </c>
      <c r="B378" s="38" t="s">
        <v>27</v>
      </c>
      <c r="C378" s="38">
        <v>1647</v>
      </c>
    </row>
    <row r="379" spans="1:3" ht="12.75">
      <c r="A379" s="38">
        <v>37290</v>
      </c>
      <c r="B379" s="38" t="s">
        <v>140</v>
      </c>
      <c r="C379" s="38">
        <v>1647</v>
      </c>
    </row>
    <row r="380" spans="1:3" ht="12.75">
      <c r="A380" s="38">
        <v>50369</v>
      </c>
      <c r="B380" s="38" t="s">
        <v>531</v>
      </c>
      <c r="C380" s="38">
        <v>1647</v>
      </c>
    </row>
    <row r="381" spans="1:3" ht="12.75">
      <c r="A381" s="38">
        <v>4707</v>
      </c>
      <c r="B381" s="38" t="s">
        <v>742</v>
      </c>
      <c r="C381" s="38">
        <v>1647</v>
      </c>
    </row>
    <row r="382" spans="1:3" ht="12.75">
      <c r="A382" s="38">
        <v>49468</v>
      </c>
      <c r="B382" s="38" t="s">
        <v>518</v>
      </c>
      <c r="C382" s="38">
        <v>1647</v>
      </c>
    </row>
    <row r="383" spans="1:3" ht="12.75">
      <c r="A383" s="38">
        <v>6203</v>
      </c>
      <c r="B383" s="38" t="s">
        <v>800</v>
      </c>
      <c r="C383" s="38">
        <v>1646</v>
      </c>
    </row>
    <row r="384" spans="1:3" ht="12.75">
      <c r="A384" s="38">
        <v>20915</v>
      </c>
      <c r="B384" s="38" t="s">
        <v>1670</v>
      </c>
      <c r="C384" s="38">
        <v>1645</v>
      </c>
    </row>
    <row r="385" spans="1:3" ht="12.75">
      <c r="A385" s="38">
        <v>35351</v>
      </c>
      <c r="B385" s="38" t="s">
        <v>64</v>
      </c>
      <c r="C385" s="38">
        <v>1644</v>
      </c>
    </row>
    <row r="386" spans="1:3" ht="12.75">
      <c r="A386" s="38">
        <v>7994</v>
      </c>
      <c r="B386" s="38" t="s">
        <v>897</v>
      </c>
      <c r="C386" s="38">
        <v>1644</v>
      </c>
    </row>
    <row r="387" spans="1:3" ht="12.75">
      <c r="A387" s="38">
        <v>43087</v>
      </c>
      <c r="B387" s="38" t="s">
        <v>364</v>
      </c>
      <c r="C387" s="38">
        <v>1644</v>
      </c>
    </row>
    <row r="388" spans="1:3" ht="12.75">
      <c r="A388" s="38">
        <v>34517</v>
      </c>
      <c r="B388" s="38" t="s">
        <v>45</v>
      </c>
      <c r="C388" s="38">
        <v>1644</v>
      </c>
    </row>
    <row r="389" spans="1:3" ht="12.75">
      <c r="A389" s="38">
        <v>21598</v>
      </c>
      <c r="B389" s="38" t="s">
        <v>1679</v>
      </c>
      <c r="C389" s="38">
        <v>1644</v>
      </c>
    </row>
    <row r="390" spans="1:3" ht="12.75">
      <c r="A390" s="38">
        <v>21857</v>
      </c>
      <c r="B390" s="38" t="s">
        <v>1683</v>
      </c>
      <c r="C390" s="38">
        <v>1643</v>
      </c>
    </row>
    <row r="391" spans="1:3" ht="12.75">
      <c r="A391" s="38">
        <v>32972</v>
      </c>
      <c r="B391" s="38" t="s">
        <v>8</v>
      </c>
      <c r="C391" s="38">
        <v>1642</v>
      </c>
    </row>
    <row r="392" spans="1:3" ht="12.75">
      <c r="A392" s="38">
        <v>11017</v>
      </c>
      <c r="B392" s="38" t="s">
        <v>1187</v>
      </c>
      <c r="C392" s="38">
        <v>1640</v>
      </c>
    </row>
    <row r="393" spans="1:3" ht="12.75">
      <c r="A393" s="38">
        <v>22292</v>
      </c>
      <c r="B393" s="38" t="s">
        <v>1698</v>
      </c>
      <c r="C393" s="38">
        <v>1640</v>
      </c>
    </row>
    <row r="394" spans="1:3" ht="12.75">
      <c r="A394" s="38">
        <v>23892</v>
      </c>
      <c r="B394" s="38" t="s">
        <v>1740</v>
      </c>
      <c r="C394" s="38">
        <v>1638</v>
      </c>
    </row>
    <row r="395" spans="1:3" ht="12.75">
      <c r="A395" s="38">
        <v>36935</v>
      </c>
      <c r="B395" s="38" t="s">
        <v>121</v>
      </c>
      <c r="C395" s="38">
        <v>1638</v>
      </c>
    </row>
    <row r="396" spans="1:3" ht="12.75">
      <c r="A396" s="38">
        <v>16942</v>
      </c>
      <c r="B396" s="38" t="s">
        <v>1427</v>
      </c>
      <c r="C396" s="38">
        <v>1637</v>
      </c>
    </row>
    <row r="397" spans="1:3" ht="12.75">
      <c r="A397" s="38">
        <v>21806</v>
      </c>
      <c r="B397" s="38" t="s">
        <v>1682</v>
      </c>
      <c r="C397" s="38">
        <v>1637</v>
      </c>
    </row>
    <row r="398" spans="1:3" ht="12.75">
      <c r="A398" s="38">
        <v>7463</v>
      </c>
      <c r="B398" s="38" t="s">
        <v>870</v>
      </c>
      <c r="C398" s="38">
        <v>1637</v>
      </c>
    </row>
    <row r="399" spans="1:3" ht="12.75">
      <c r="A399" s="38">
        <v>23141</v>
      </c>
      <c r="B399" s="38" t="s">
        <v>1717</v>
      </c>
      <c r="C399" s="38">
        <v>1637</v>
      </c>
    </row>
    <row r="400" spans="1:3" ht="12.75">
      <c r="A400" s="38">
        <v>51</v>
      </c>
      <c r="B400" s="38" t="s">
        <v>705</v>
      </c>
      <c r="C400" s="38">
        <v>1634</v>
      </c>
    </row>
    <row r="401" spans="1:3" ht="12.75">
      <c r="A401" s="38">
        <v>21962</v>
      </c>
      <c r="B401" s="38" t="s">
        <v>1686</v>
      </c>
      <c r="C401" s="38">
        <v>1632</v>
      </c>
    </row>
    <row r="402" spans="1:3" ht="12.75">
      <c r="A402" s="38">
        <v>39764</v>
      </c>
      <c r="B402" s="38" t="s">
        <v>222</v>
      </c>
      <c r="C402" s="38">
        <v>1632</v>
      </c>
    </row>
    <row r="403" spans="1:3" ht="12.75">
      <c r="A403" s="38">
        <v>48330</v>
      </c>
      <c r="B403" s="38" t="s">
        <v>509</v>
      </c>
      <c r="C403" s="38">
        <v>1631</v>
      </c>
    </row>
    <row r="404" spans="1:3" ht="12.75">
      <c r="A404" s="38">
        <v>37346</v>
      </c>
      <c r="B404" s="38" t="s">
        <v>142</v>
      </c>
      <c r="C404" s="38">
        <v>1631</v>
      </c>
    </row>
    <row r="405" spans="1:3" ht="12.75">
      <c r="A405" s="38">
        <v>40509</v>
      </c>
      <c r="B405" s="38" t="s">
        <v>253</v>
      </c>
      <c r="C405" s="38">
        <v>1628</v>
      </c>
    </row>
    <row r="406" spans="1:3" ht="12.75">
      <c r="A406" s="38">
        <v>38431</v>
      </c>
      <c r="B406" s="38" t="s">
        <v>181</v>
      </c>
      <c r="C406" s="38">
        <v>1628</v>
      </c>
    </row>
    <row r="407" spans="1:3" ht="12.75">
      <c r="A407" s="38">
        <v>6939</v>
      </c>
      <c r="B407" s="38" t="s">
        <v>836</v>
      </c>
      <c r="C407" s="38">
        <v>1623</v>
      </c>
    </row>
    <row r="408" spans="1:3" ht="12.75">
      <c r="A408" s="38">
        <v>10693</v>
      </c>
      <c r="B408" s="38" t="s">
        <v>1144</v>
      </c>
      <c r="C408" s="38">
        <v>1623</v>
      </c>
    </row>
    <row r="409" spans="1:3" ht="12.75">
      <c r="A409" s="38">
        <v>38351</v>
      </c>
      <c r="B409" s="38" t="s">
        <v>177</v>
      </c>
      <c r="C409" s="38">
        <v>1622</v>
      </c>
    </row>
    <row r="410" spans="1:3" ht="12.75">
      <c r="A410" s="38">
        <v>8176</v>
      </c>
      <c r="B410" s="38" t="s">
        <v>905</v>
      </c>
      <c r="C410" s="38">
        <v>1622</v>
      </c>
    </row>
    <row r="411" spans="1:3" ht="12.75">
      <c r="A411" s="38">
        <v>9580</v>
      </c>
      <c r="B411" s="38" t="s">
        <v>982</v>
      </c>
      <c r="C411" s="38">
        <v>1620</v>
      </c>
    </row>
    <row r="412" spans="1:3" ht="12.75">
      <c r="A412" s="38">
        <v>48593</v>
      </c>
      <c r="B412" s="38" t="s">
        <v>511</v>
      </c>
      <c r="C412" s="38">
        <v>1619</v>
      </c>
    </row>
    <row r="413" spans="1:3" ht="12.75">
      <c r="A413" s="38">
        <v>42056</v>
      </c>
      <c r="B413" s="38" t="s">
        <v>313</v>
      </c>
      <c r="C413" s="38">
        <v>1618</v>
      </c>
    </row>
    <row r="414" spans="1:3" ht="12.75">
      <c r="A414" s="38">
        <v>88960</v>
      </c>
      <c r="B414" s="38" t="s">
        <v>677</v>
      </c>
      <c r="C414" s="38">
        <v>1617</v>
      </c>
    </row>
    <row r="415" spans="1:3" ht="12.75">
      <c r="A415" s="38">
        <v>9474</v>
      </c>
      <c r="B415" s="38" t="s">
        <v>975</v>
      </c>
      <c r="C415" s="38">
        <v>1616</v>
      </c>
    </row>
    <row r="416" spans="1:3" ht="12.75">
      <c r="A416" s="38">
        <v>41700</v>
      </c>
      <c r="B416" s="38" t="s">
        <v>299</v>
      </c>
      <c r="C416" s="38">
        <v>1616</v>
      </c>
    </row>
    <row r="417" spans="1:3" ht="12.75">
      <c r="A417" s="38">
        <v>42994</v>
      </c>
      <c r="B417" s="38" t="s">
        <v>360</v>
      </c>
      <c r="C417" s="38">
        <v>1616</v>
      </c>
    </row>
    <row r="418" spans="1:3" ht="12.75">
      <c r="A418" s="38">
        <v>26018</v>
      </c>
      <c r="B418" s="38" t="s">
        <v>1803</v>
      </c>
      <c r="C418" s="38">
        <v>1616</v>
      </c>
    </row>
    <row r="419" spans="1:3" ht="12.75">
      <c r="A419" s="38">
        <v>48852</v>
      </c>
      <c r="B419" s="38" t="s">
        <v>513</v>
      </c>
      <c r="C419" s="38">
        <v>1612</v>
      </c>
    </row>
    <row r="420" spans="1:3" ht="12.75">
      <c r="A420" s="38">
        <v>41025</v>
      </c>
      <c r="B420" s="38" t="s">
        <v>272</v>
      </c>
      <c r="C420" s="38">
        <v>1609</v>
      </c>
    </row>
    <row r="421" spans="1:3" ht="12.75">
      <c r="A421" s="38">
        <v>32336</v>
      </c>
      <c r="B421" s="38" t="s">
        <v>1932</v>
      </c>
      <c r="C421" s="38">
        <v>1607</v>
      </c>
    </row>
    <row r="422" spans="1:3" ht="12.75">
      <c r="A422" s="38">
        <v>42617</v>
      </c>
      <c r="B422" s="38" t="s">
        <v>344</v>
      </c>
      <c r="C422" s="38">
        <v>1606</v>
      </c>
    </row>
    <row r="423" spans="1:3" ht="12.75">
      <c r="A423" s="38">
        <v>33308</v>
      </c>
      <c r="B423" s="38" t="s">
        <v>20</v>
      </c>
      <c r="C423" s="38">
        <v>1604</v>
      </c>
    </row>
    <row r="424" spans="1:3" ht="12.75">
      <c r="A424" s="38">
        <v>13510</v>
      </c>
      <c r="B424" s="38" t="s">
        <v>1292</v>
      </c>
      <c r="C424" s="38">
        <v>1601</v>
      </c>
    </row>
    <row r="425" spans="1:3" ht="12.75">
      <c r="A425" s="38">
        <v>60682</v>
      </c>
      <c r="B425" s="38" t="s">
        <v>646</v>
      </c>
      <c r="C425" s="38">
        <v>1601</v>
      </c>
    </row>
    <row r="426" spans="1:3" ht="12.75">
      <c r="A426" s="38">
        <v>24775</v>
      </c>
      <c r="B426" s="38" t="s">
        <v>1774</v>
      </c>
      <c r="C426" s="38">
        <v>1600</v>
      </c>
    </row>
    <row r="427" spans="1:3" ht="12.75">
      <c r="A427" s="38">
        <v>23841</v>
      </c>
      <c r="B427" s="38" t="s">
        <v>1738</v>
      </c>
      <c r="C427" s="38">
        <v>1598</v>
      </c>
    </row>
    <row r="428" spans="1:3" ht="12.75">
      <c r="A428" s="38">
        <v>41980</v>
      </c>
      <c r="B428" s="38" t="s">
        <v>312</v>
      </c>
      <c r="C428" s="38">
        <v>1597</v>
      </c>
    </row>
    <row r="429" spans="1:3" ht="12.75">
      <c r="A429" s="38">
        <v>62316</v>
      </c>
      <c r="B429" s="38" t="s">
        <v>652</v>
      </c>
      <c r="C429" s="38">
        <v>1597</v>
      </c>
    </row>
    <row r="430" spans="1:3" ht="12.75">
      <c r="A430" s="38">
        <v>52230</v>
      </c>
      <c r="B430" s="38" t="s">
        <v>554</v>
      </c>
      <c r="C430" s="38">
        <v>1597</v>
      </c>
    </row>
    <row r="431" spans="1:3" ht="12.75">
      <c r="A431" s="38">
        <v>50971</v>
      </c>
      <c r="B431" s="38" t="s">
        <v>536</v>
      </c>
      <c r="C431" s="38">
        <v>1595</v>
      </c>
    </row>
    <row r="432" spans="1:3" ht="12.75">
      <c r="A432" s="38">
        <v>27847</v>
      </c>
      <c r="B432" s="38" t="s">
        <v>1848</v>
      </c>
      <c r="C432" s="38">
        <v>1593</v>
      </c>
    </row>
    <row r="433" spans="1:3" ht="12.75">
      <c r="A433" s="38">
        <v>24902</v>
      </c>
      <c r="B433" s="38" t="s">
        <v>1776</v>
      </c>
      <c r="C433" s="38">
        <v>1589</v>
      </c>
    </row>
    <row r="434" spans="1:3" ht="12.75">
      <c r="A434" s="38">
        <v>33774</v>
      </c>
      <c r="B434" s="38" t="s">
        <v>38</v>
      </c>
      <c r="C434" s="38">
        <v>1585</v>
      </c>
    </row>
    <row r="435" spans="1:3" ht="12.75">
      <c r="A435" s="38">
        <v>40258</v>
      </c>
      <c r="B435" s="38" t="s">
        <v>239</v>
      </c>
      <c r="C435" s="38">
        <v>1584</v>
      </c>
    </row>
    <row r="436" spans="1:3" ht="12.75">
      <c r="A436" s="38">
        <v>49727</v>
      </c>
      <c r="B436" s="38" t="s">
        <v>522</v>
      </c>
      <c r="C436" s="38">
        <v>1584</v>
      </c>
    </row>
    <row r="437" spans="1:3" ht="12.75">
      <c r="A437" s="38">
        <v>9385</v>
      </c>
      <c r="B437" s="38" t="s">
        <v>967</v>
      </c>
      <c r="C437" s="38">
        <v>1583</v>
      </c>
    </row>
    <row r="438" spans="1:3" ht="12.75">
      <c r="A438" s="38">
        <v>32549</v>
      </c>
      <c r="B438" s="38" t="s">
        <v>1942</v>
      </c>
      <c r="C438" s="38">
        <v>1583</v>
      </c>
    </row>
    <row r="439" spans="1:3" ht="12.75">
      <c r="A439" s="38">
        <v>8133</v>
      </c>
      <c r="B439" s="38" t="s">
        <v>903</v>
      </c>
      <c r="C439" s="38">
        <v>1583</v>
      </c>
    </row>
    <row r="440" spans="1:3" ht="12.75">
      <c r="A440" s="38">
        <v>47317</v>
      </c>
      <c r="B440" s="38" t="s">
        <v>488</v>
      </c>
      <c r="C440" s="38">
        <v>1580</v>
      </c>
    </row>
    <row r="441" spans="1:3" ht="12.75">
      <c r="A441" s="38">
        <v>72958</v>
      </c>
      <c r="B441" s="38" t="s">
        <v>659</v>
      </c>
      <c r="C441" s="38">
        <v>1579</v>
      </c>
    </row>
    <row r="442" spans="1:3" ht="12.75">
      <c r="A442" s="38">
        <v>50067</v>
      </c>
      <c r="B442" s="38" t="s">
        <v>528</v>
      </c>
      <c r="C442" s="38">
        <v>1578</v>
      </c>
    </row>
    <row r="443" spans="1:3" ht="12.75">
      <c r="A443" s="38">
        <v>45039</v>
      </c>
      <c r="B443" s="38" t="s">
        <v>435</v>
      </c>
      <c r="C443" s="38">
        <v>1578</v>
      </c>
    </row>
    <row r="444" spans="1:3" ht="12.75">
      <c r="A444" s="38">
        <v>31712</v>
      </c>
      <c r="B444" s="38" t="s">
        <v>1922</v>
      </c>
      <c r="C444" s="38">
        <v>1578</v>
      </c>
    </row>
    <row r="445" spans="1:3" ht="12.75">
      <c r="A445" s="38">
        <v>32409</v>
      </c>
      <c r="B445" s="38" t="s">
        <v>1936</v>
      </c>
      <c r="C445" s="38">
        <v>1577</v>
      </c>
    </row>
    <row r="446" spans="1:3" ht="12.75">
      <c r="A446" s="38">
        <v>29025</v>
      </c>
      <c r="B446" s="38" t="s">
        <v>1870</v>
      </c>
      <c r="C446" s="38">
        <v>1576</v>
      </c>
    </row>
    <row r="447" spans="1:3" ht="12.75">
      <c r="A447" s="38">
        <v>11175</v>
      </c>
      <c r="B447" s="38" t="s">
        <v>1188</v>
      </c>
      <c r="C447" s="38">
        <v>1575</v>
      </c>
    </row>
    <row r="448" spans="1:3" ht="12.75">
      <c r="A448" s="38">
        <v>75116</v>
      </c>
      <c r="B448" s="38" t="s">
        <v>664</v>
      </c>
      <c r="C448" s="38">
        <v>1574</v>
      </c>
    </row>
    <row r="449" spans="1:3" ht="12.75">
      <c r="A449" s="38">
        <v>52019</v>
      </c>
      <c r="B449" s="38" t="s">
        <v>548</v>
      </c>
      <c r="C449" s="38">
        <v>1573</v>
      </c>
    </row>
    <row r="450" spans="1:3" ht="12.75">
      <c r="A450" s="38">
        <v>5029</v>
      </c>
      <c r="B450" s="38" t="s">
        <v>750</v>
      </c>
      <c r="C450" s="38">
        <v>1571</v>
      </c>
    </row>
    <row r="451" spans="1:3" ht="12.75">
      <c r="A451" s="38">
        <v>35262</v>
      </c>
      <c r="B451" s="38" t="s">
        <v>62</v>
      </c>
      <c r="C451" s="38">
        <v>1570</v>
      </c>
    </row>
    <row r="452" spans="1:3" ht="12.75">
      <c r="A452" s="38">
        <v>10047</v>
      </c>
      <c r="B452" s="38" t="s">
        <v>1009</v>
      </c>
      <c r="C452" s="38">
        <v>1569</v>
      </c>
    </row>
    <row r="453" spans="1:3" ht="12.75">
      <c r="A453" s="38">
        <v>42731</v>
      </c>
      <c r="B453" s="38" t="s">
        <v>350</v>
      </c>
      <c r="C453" s="38">
        <v>1567</v>
      </c>
    </row>
    <row r="454" spans="1:3" ht="12.75">
      <c r="A454" s="38">
        <v>53694</v>
      </c>
      <c r="B454" s="38" t="s">
        <v>586</v>
      </c>
      <c r="C454" s="38">
        <v>1567</v>
      </c>
    </row>
    <row r="455" spans="1:3" ht="12.75">
      <c r="A455" s="38">
        <v>18708</v>
      </c>
      <c r="B455" s="38" t="s">
        <v>1612</v>
      </c>
      <c r="C455" s="38">
        <v>1567</v>
      </c>
    </row>
    <row r="456" spans="1:3" ht="12.75">
      <c r="A456" s="38">
        <v>55816</v>
      </c>
      <c r="B456" s="38" t="s">
        <v>609</v>
      </c>
      <c r="C456" s="38">
        <v>1565</v>
      </c>
    </row>
    <row r="457" spans="1:3" ht="12.75">
      <c r="A457" s="38">
        <v>6181</v>
      </c>
      <c r="B457" s="38" t="s">
        <v>798</v>
      </c>
      <c r="C457" s="38">
        <v>1565</v>
      </c>
    </row>
    <row r="458" spans="1:3" ht="12.75">
      <c r="A458" s="38">
        <v>52248</v>
      </c>
      <c r="B458" s="38" t="s">
        <v>555</v>
      </c>
      <c r="C458" s="38">
        <v>1565</v>
      </c>
    </row>
    <row r="459" spans="1:3" ht="12.75">
      <c r="A459" s="38">
        <v>43192</v>
      </c>
      <c r="B459" s="38" t="s">
        <v>368</v>
      </c>
      <c r="C459" s="38">
        <v>1564</v>
      </c>
    </row>
    <row r="460" spans="1:3" ht="12.75">
      <c r="A460" s="38">
        <v>52281</v>
      </c>
      <c r="B460" s="38" t="s">
        <v>556</v>
      </c>
      <c r="C460" s="38">
        <v>1564</v>
      </c>
    </row>
    <row r="461" spans="1:3" ht="12.75">
      <c r="A461" s="38">
        <v>33570</v>
      </c>
      <c r="B461" s="38" t="s">
        <v>31</v>
      </c>
      <c r="C461" s="38">
        <v>1563</v>
      </c>
    </row>
    <row r="462" spans="1:3" ht="12.75">
      <c r="A462" s="38">
        <v>33634</v>
      </c>
      <c r="B462" s="38" t="s">
        <v>36</v>
      </c>
      <c r="C462" s="38">
        <v>1562</v>
      </c>
    </row>
    <row r="463" spans="1:3" ht="12.75">
      <c r="A463" s="38">
        <v>9521</v>
      </c>
      <c r="B463" s="38" t="s">
        <v>978</v>
      </c>
      <c r="C463" s="38">
        <v>1562</v>
      </c>
    </row>
    <row r="464" spans="1:3" ht="12.75">
      <c r="A464" s="38">
        <v>41068</v>
      </c>
      <c r="B464" s="38" t="s">
        <v>273</v>
      </c>
      <c r="C464" s="38">
        <v>1560</v>
      </c>
    </row>
    <row r="465" spans="1:3" ht="12.75">
      <c r="A465" s="38">
        <v>28673</v>
      </c>
      <c r="B465" s="38" t="s">
        <v>1862</v>
      </c>
      <c r="C465" s="38">
        <v>1560</v>
      </c>
    </row>
    <row r="466" spans="1:3" ht="12.75">
      <c r="A466" s="38">
        <v>32620</v>
      </c>
      <c r="B466" s="38" t="s">
        <v>1945</v>
      </c>
      <c r="C466" s="38">
        <v>1559</v>
      </c>
    </row>
    <row r="467" spans="1:3" ht="12.75">
      <c r="A467" s="38">
        <v>5908</v>
      </c>
      <c r="B467" s="38" t="s">
        <v>781</v>
      </c>
      <c r="C467" s="38">
        <v>1558</v>
      </c>
    </row>
    <row r="468" spans="1:3" ht="12.75">
      <c r="A468" s="38">
        <v>35891</v>
      </c>
      <c r="B468" s="38" t="s">
        <v>80</v>
      </c>
      <c r="C468" s="38">
        <v>1558</v>
      </c>
    </row>
    <row r="469" spans="1:3" ht="12.75">
      <c r="A469" s="38">
        <v>9172</v>
      </c>
      <c r="B469" s="38" t="s">
        <v>957</v>
      </c>
      <c r="C469" s="38">
        <v>1558</v>
      </c>
    </row>
    <row r="470" spans="1:3" ht="12.75">
      <c r="A470" s="38">
        <v>31534</v>
      </c>
      <c r="B470" s="38" t="s">
        <v>1918</v>
      </c>
      <c r="C470" s="38">
        <v>1558</v>
      </c>
    </row>
    <row r="471" spans="1:3" ht="12.75">
      <c r="A471" s="38">
        <v>23299</v>
      </c>
      <c r="B471" s="38" t="s">
        <v>1723</v>
      </c>
      <c r="C471" s="38">
        <v>1556</v>
      </c>
    </row>
    <row r="472" spans="1:3" ht="12.75">
      <c r="A472" s="38">
        <v>37923</v>
      </c>
      <c r="B472" s="38" t="s">
        <v>164</v>
      </c>
      <c r="C472" s="38">
        <v>1556</v>
      </c>
    </row>
    <row r="473" spans="1:3" ht="12.75">
      <c r="A473" s="38">
        <v>42625</v>
      </c>
      <c r="B473" s="38" t="s">
        <v>345</v>
      </c>
      <c r="C473" s="38">
        <v>1555</v>
      </c>
    </row>
    <row r="474" spans="1:3" ht="12.75">
      <c r="A474" s="38">
        <v>16748</v>
      </c>
      <c r="B474" s="38" t="s">
        <v>1419</v>
      </c>
      <c r="C474" s="38">
        <v>1553</v>
      </c>
    </row>
    <row r="475" spans="1:3" ht="12.75">
      <c r="A475" s="38">
        <v>44776</v>
      </c>
      <c r="B475" s="38" t="s">
        <v>431</v>
      </c>
      <c r="C475" s="38">
        <v>1553</v>
      </c>
    </row>
    <row r="476" spans="1:3" ht="12.75">
      <c r="A476" s="38">
        <v>11464</v>
      </c>
      <c r="B476" s="38" t="s">
        <v>1522</v>
      </c>
      <c r="C476" s="38">
        <v>1552</v>
      </c>
    </row>
    <row r="477" spans="1:3" ht="12.75">
      <c r="A477" s="38">
        <v>40592</v>
      </c>
      <c r="B477" s="38" t="s">
        <v>255</v>
      </c>
      <c r="C477" s="38">
        <v>1551</v>
      </c>
    </row>
    <row r="478" spans="1:3" ht="12.75">
      <c r="A478" s="38">
        <v>36951</v>
      </c>
      <c r="B478" s="38" t="s">
        <v>123</v>
      </c>
      <c r="C478" s="38">
        <v>1551</v>
      </c>
    </row>
    <row r="479" spans="1:3" ht="12.75">
      <c r="A479" s="38">
        <v>42137</v>
      </c>
      <c r="B479" s="38" t="s">
        <v>318</v>
      </c>
      <c r="C479" s="38">
        <v>1551</v>
      </c>
    </row>
    <row r="480" spans="1:3" ht="12.75">
      <c r="A480" s="38">
        <v>4898</v>
      </c>
      <c r="B480" s="38" t="s">
        <v>746</v>
      </c>
      <c r="C480" s="38">
        <v>1550</v>
      </c>
    </row>
    <row r="481" spans="1:3" ht="12.75">
      <c r="A481" s="38">
        <v>37192</v>
      </c>
      <c r="B481" s="38" t="s">
        <v>136</v>
      </c>
      <c r="C481" s="38">
        <v>1550</v>
      </c>
    </row>
    <row r="482" spans="1:3" ht="12.75">
      <c r="A482" s="38">
        <v>15938</v>
      </c>
      <c r="B482" s="38" t="s">
        <v>1379</v>
      </c>
      <c r="C482" s="38">
        <v>1550</v>
      </c>
    </row>
    <row r="483" spans="1:3" ht="12.75">
      <c r="A483" s="38">
        <v>36960</v>
      </c>
      <c r="B483" s="38" t="s">
        <v>124</v>
      </c>
      <c r="C483" s="38">
        <v>1548</v>
      </c>
    </row>
    <row r="484" spans="1:3" ht="12.75">
      <c r="A484" s="38">
        <v>41114</v>
      </c>
      <c r="B484" s="38" t="s">
        <v>275</v>
      </c>
      <c r="C484" s="38">
        <v>1547</v>
      </c>
    </row>
    <row r="485" spans="1:3" ht="12.75">
      <c r="A485" s="38">
        <v>26735</v>
      </c>
      <c r="B485" s="38" t="s">
        <v>1823</v>
      </c>
      <c r="C485" s="38">
        <v>1545</v>
      </c>
    </row>
    <row r="486" spans="1:3" ht="12.75">
      <c r="A486" s="38">
        <v>36480</v>
      </c>
      <c r="B486" s="38" t="s">
        <v>108</v>
      </c>
      <c r="C486" s="38">
        <v>1545</v>
      </c>
    </row>
    <row r="487" spans="1:3" ht="12.75">
      <c r="A487" s="38">
        <v>22161</v>
      </c>
      <c r="B487" s="38" t="s">
        <v>1694</v>
      </c>
      <c r="C487" s="38">
        <v>1544</v>
      </c>
    </row>
    <row r="488" spans="1:3" ht="12.75">
      <c r="A488" s="38">
        <v>22080</v>
      </c>
      <c r="B488" s="38" t="s">
        <v>1690</v>
      </c>
      <c r="C488" s="38">
        <v>1541</v>
      </c>
    </row>
    <row r="489" spans="1:3" ht="12.75">
      <c r="A489" s="38">
        <v>20583</v>
      </c>
      <c r="B489" s="38" t="s">
        <v>1661</v>
      </c>
      <c r="C489" s="38">
        <v>1540</v>
      </c>
    </row>
    <row r="490" spans="1:3" ht="12.75">
      <c r="A490" s="38">
        <v>16721</v>
      </c>
      <c r="B490" s="38" t="s">
        <v>1418</v>
      </c>
      <c r="C490" s="38">
        <v>1539</v>
      </c>
    </row>
    <row r="491" spans="1:3" ht="12.75">
      <c r="A491" s="38">
        <v>47589</v>
      </c>
      <c r="B491" s="38" t="s">
        <v>497</v>
      </c>
      <c r="C491" s="38">
        <v>1539</v>
      </c>
    </row>
    <row r="492" spans="1:3" ht="12.75">
      <c r="A492" s="38">
        <v>45900</v>
      </c>
      <c r="B492" s="38" t="s">
        <v>463</v>
      </c>
      <c r="C492" s="38">
        <v>1538</v>
      </c>
    </row>
    <row r="493" spans="1:3" ht="12.75">
      <c r="A493" s="38">
        <v>40487</v>
      </c>
      <c r="B493" s="38" t="s">
        <v>251</v>
      </c>
      <c r="C493" s="38">
        <v>1535</v>
      </c>
    </row>
    <row r="494" spans="1:3" ht="12.75">
      <c r="A494" s="38">
        <v>31224</v>
      </c>
      <c r="B494" s="38" t="s">
        <v>1909</v>
      </c>
      <c r="C494" s="38">
        <v>1534</v>
      </c>
    </row>
    <row r="495" spans="1:3" ht="12.75">
      <c r="A495" s="38">
        <v>47376</v>
      </c>
      <c r="B495" s="38" t="s">
        <v>490</v>
      </c>
      <c r="C495" s="38">
        <v>1533</v>
      </c>
    </row>
    <row r="496" spans="1:3" ht="12.75">
      <c r="A496" s="38">
        <v>72893</v>
      </c>
      <c r="B496" s="38" t="s">
        <v>657</v>
      </c>
      <c r="C496" s="38">
        <v>1533</v>
      </c>
    </row>
    <row r="497" spans="1:3" ht="12.75">
      <c r="A497" s="38">
        <v>11355</v>
      </c>
      <c r="B497" s="38" t="s">
        <v>1172</v>
      </c>
      <c r="C497" s="38">
        <v>1532</v>
      </c>
    </row>
    <row r="498" spans="1:3" ht="12.75">
      <c r="A498" s="38">
        <v>48135</v>
      </c>
      <c r="B498" s="38" t="s">
        <v>504</v>
      </c>
      <c r="C498" s="38">
        <v>1532</v>
      </c>
    </row>
    <row r="499" spans="1:3" ht="12.75">
      <c r="A499" s="38">
        <v>36048</v>
      </c>
      <c r="B499" s="38" t="s">
        <v>89</v>
      </c>
      <c r="C499" s="38">
        <v>1530</v>
      </c>
    </row>
    <row r="500" spans="1:3" ht="12.75">
      <c r="A500" s="38">
        <v>35688</v>
      </c>
      <c r="B500" s="38" t="s">
        <v>73</v>
      </c>
      <c r="C500" s="38">
        <v>1530</v>
      </c>
    </row>
    <row r="501" spans="1:3" ht="12.75">
      <c r="A501" s="38">
        <v>13081</v>
      </c>
      <c r="B501" s="38" t="s">
        <v>1277</v>
      </c>
      <c r="C501" s="38">
        <v>1530</v>
      </c>
    </row>
    <row r="502" spans="1:3" ht="12.75">
      <c r="A502" s="38">
        <v>15016</v>
      </c>
      <c r="B502" s="38" t="s">
        <v>1343</v>
      </c>
      <c r="C502" s="38">
        <v>1529</v>
      </c>
    </row>
    <row r="503" spans="1:3" ht="12.75">
      <c r="A503" s="38">
        <v>23931</v>
      </c>
      <c r="B503" s="38" t="s">
        <v>1743</v>
      </c>
      <c r="C503" s="38">
        <v>1528</v>
      </c>
    </row>
    <row r="504" spans="1:3" ht="12.75">
      <c r="A504" s="38">
        <v>29114</v>
      </c>
      <c r="B504" s="38" t="s">
        <v>1871</v>
      </c>
      <c r="C504" s="38">
        <v>1527</v>
      </c>
    </row>
    <row r="505" spans="1:3" ht="12.75">
      <c r="A505" s="38">
        <v>76791</v>
      </c>
      <c r="B505" s="38" t="s">
        <v>667</v>
      </c>
      <c r="C505" s="38">
        <v>1527</v>
      </c>
    </row>
    <row r="506" spans="1:3" ht="12.75">
      <c r="A506" s="38">
        <v>53538</v>
      </c>
      <c r="B506" s="38" t="s">
        <v>582</v>
      </c>
      <c r="C506" s="38">
        <v>1526</v>
      </c>
    </row>
    <row r="507" spans="1:3" ht="12.75">
      <c r="A507" s="38">
        <v>40100</v>
      </c>
      <c r="B507" s="38" t="s">
        <v>234</v>
      </c>
      <c r="C507" s="38">
        <v>1526</v>
      </c>
    </row>
    <row r="508" spans="1:3" ht="12.75">
      <c r="A508" s="38">
        <v>42331</v>
      </c>
      <c r="B508" s="38" t="s">
        <v>332</v>
      </c>
      <c r="C508" s="38">
        <v>1526</v>
      </c>
    </row>
    <row r="509" spans="1:3" ht="12.75">
      <c r="A509" s="38">
        <v>37567</v>
      </c>
      <c r="B509" s="38" t="s">
        <v>154</v>
      </c>
      <c r="C509" s="38">
        <v>1526</v>
      </c>
    </row>
    <row r="510" spans="1:3" ht="12.75">
      <c r="A510" s="38">
        <v>6246</v>
      </c>
      <c r="B510" s="38" t="s">
        <v>801</v>
      </c>
      <c r="C510" s="38">
        <v>1525</v>
      </c>
    </row>
    <row r="511" spans="1:3" ht="12.75">
      <c r="A511" s="38">
        <v>45365</v>
      </c>
      <c r="B511" s="38" t="s">
        <v>447</v>
      </c>
      <c r="C511" s="38">
        <v>1525</v>
      </c>
    </row>
    <row r="512" spans="1:3" ht="12.75">
      <c r="A512" s="38">
        <v>7676</v>
      </c>
      <c r="B512" s="38" t="s">
        <v>883</v>
      </c>
      <c r="C512" s="38">
        <v>1522</v>
      </c>
    </row>
    <row r="513" spans="1:3" ht="12.75">
      <c r="A513" s="38">
        <v>7668</v>
      </c>
      <c r="B513" s="38" t="s">
        <v>882</v>
      </c>
      <c r="C513" s="38">
        <v>1522</v>
      </c>
    </row>
    <row r="514" spans="1:3" ht="12.75">
      <c r="A514" s="38">
        <v>10139</v>
      </c>
      <c r="B514" s="38" t="s">
        <v>1085</v>
      </c>
      <c r="C514" s="38">
        <v>1522</v>
      </c>
    </row>
    <row r="515" spans="1:3" ht="12.75">
      <c r="A515" s="38">
        <v>17914</v>
      </c>
      <c r="B515" s="38" t="s">
        <v>1465</v>
      </c>
      <c r="C515" s="38">
        <v>1521</v>
      </c>
    </row>
    <row r="516" spans="1:3" ht="12.75">
      <c r="A516" s="38">
        <v>20257</v>
      </c>
      <c r="B516" s="38" t="s">
        <v>1655</v>
      </c>
      <c r="C516" s="38">
        <v>1521</v>
      </c>
    </row>
    <row r="517" spans="1:3" ht="12.75">
      <c r="A517" s="38">
        <v>23507</v>
      </c>
      <c r="B517" s="38" t="s">
        <v>1729</v>
      </c>
      <c r="C517" s="38">
        <v>1519</v>
      </c>
    </row>
    <row r="518" spans="1:3" ht="12.75">
      <c r="A518" s="38">
        <v>34291</v>
      </c>
      <c r="B518" s="38" t="s">
        <v>44</v>
      </c>
      <c r="C518" s="38">
        <v>1519</v>
      </c>
    </row>
    <row r="519" spans="1:3" ht="12.75">
      <c r="A519" s="38">
        <v>36919</v>
      </c>
      <c r="B519" s="38" t="s">
        <v>120</v>
      </c>
      <c r="C519" s="38">
        <v>1519</v>
      </c>
    </row>
    <row r="520" spans="1:3" ht="12.75">
      <c r="A520" s="38">
        <v>41599</v>
      </c>
      <c r="B520" s="38" t="s">
        <v>294</v>
      </c>
      <c r="C520" s="38">
        <v>1518</v>
      </c>
    </row>
    <row r="521" spans="1:3" ht="12.75">
      <c r="A521" s="38">
        <v>10196</v>
      </c>
      <c r="B521" s="38" t="s">
        <v>1103</v>
      </c>
      <c r="C521" s="38">
        <v>1518</v>
      </c>
    </row>
    <row r="522" spans="1:3" ht="12.75">
      <c r="A522" s="38">
        <v>7765</v>
      </c>
      <c r="B522" s="38" t="s">
        <v>887</v>
      </c>
      <c r="C522" s="38">
        <v>1517</v>
      </c>
    </row>
    <row r="523" spans="1:3" ht="12.75">
      <c r="A523" s="38">
        <v>7528</v>
      </c>
      <c r="B523" s="38" t="s">
        <v>874</v>
      </c>
      <c r="C523" s="38">
        <v>1517</v>
      </c>
    </row>
    <row r="524" spans="1:3" ht="12.75">
      <c r="A524" s="38">
        <v>16837</v>
      </c>
      <c r="B524" s="38" t="s">
        <v>1424</v>
      </c>
      <c r="C524" s="38">
        <v>1517</v>
      </c>
    </row>
    <row r="525" spans="1:3" ht="12.75">
      <c r="A525" s="38">
        <v>72320</v>
      </c>
      <c r="B525" s="38" t="s">
        <v>1190</v>
      </c>
      <c r="C525" s="38">
        <v>1516</v>
      </c>
    </row>
    <row r="526" spans="1:3" ht="12.75">
      <c r="A526" s="38">
        <v>26352</v>
      </c>
      <c r="B526" s="38" t="s">
        <v>1812</v>
      </c>
      <c r="C526" s="38">
        <v>1514</v>
      </c>
    </row>
    <row r="527" spans="1:3" ht="12.75">
      <c r="A527" s="38">
        <v>15857</v>
      </c>
      <c r="B527" s="38" t="s">
        <v>1377</v>
      </c>
      <c r="C527" s="38">
        <v>1514</v>
      </c>
    </row>
    <row r="528" spans="1:3" ht="12.75">
      <c r="A528" s="38">
        <v>48348</v>
      </c>
      <c r="B528" s="38" t="s">
        <v>510</v>
      </c>
      <c r="C528" s="38">
        <v>1514</v>
      </c>
    </row>
    <row r="529" spans="1:3" ht="12.75">
      <c r="A529" s="38">
        <v>35611</v>
      </c>
      <c r="B529" s="38" t="s">
        <v>69</v>
      </c>
      <c r="C529" s="38">
        <v>1514</v>
      </c>
    </row>
    <row r="530" spans="1:3" ht="12.75">
      <c r="A530" s="38">
        <v>21971</v>
      </c>
      <c r="B530" s="38" t="s">
        <v>1687</v>
      </c>
      <c r="C530" s="38">
        <v>1513</v>
      </c>
    </row>
    <row r="531" spans="1:3" ht="12.75">
      <c r="A531" s="38">
        <v>48755</v>
      </c>
      <c r="B531" s="38" t="s">
        <v>512</v>
      </c>
      <c r="C531" s="38">
        <v>1512</v>
      </c>
    </row>
    <row r="532" spans="1:3" ht="12.75">
      <c r="A532" s="38">
        <v>41572</v>
      </c>
      <c r="B532" s="38" t="s">
        <v>292</v>
      </c>
      <c r="C532" s="38">
        <v>1510</v>
      </c>
    </row>
    <row r="533" spans="1:3" ht="12.75">
      <c r="A533" s="38">
        <v>43141</v>
      </c>
      <c r="B533" s="38" t="s">
        <v>365</v>
      </c>
      <c r="C533" s="38">
        <v>1509</v>
      </c>
    </row>
    <row r="534" spans="1:3" ht="12.75">
      <c r="A534" s="38">
        <v>10995</v>
      </c>
      <c r="B534" s="38" t="s">
        <v>1155</v>
      </c>
      <c r="C534" s="38">
        <v>1507</v>
      </c>
    </row>
    <row r="535" spans="1:3" ht="12.75">
      <c r="A535" s="38">
        <v>29815</v>
      </c>
      <c r="B535" s="38" t="s">
        <v>1886</v>
      </c>
      <c r="C535" s="38">
        <v>1507</v>
      </c>
    </row>
    <row r="536" spans="1:3" ht="12.75">
      <c r="A536" s="38">
        <v>60</v>
      </c>
      <c r="B536" s="38" t="s">
        <v>706</v>
      </c>
      <c r="C536" s="38">
        <v>1507</v>
      </c>
    </row>
    <row r="537" spans="1:3" ht="12.75">
      <c r="A537" s="38">
        <v>25241</v>
      </c>
      <c r="B537" s="38" t="s">
        <v>1785</v>
      </c>
      <c r="C537" s="38">
        <v>1506</v>
      </c>
    </row>
    <row r="538" spans="1:3" ht="12.75">
      <c r="A538" s="38">
        <v>13587</v>
      </c>
      <c r="B538" s="38" t="s">
        <v>1293</v>
      </c>
      <c r="C538" s="38">
        <v>1505</v>
      </c>
    </row>
    <row r="539" spans="1:3" ht="12.75">
      <c r="A539" s="38">
        <v>12378</v>
      </c>
      <c r="B539" s="38" t="s">
        <v>1259</v>
      </c>
      <c r="C539" s="38">
        <v>1504</v>
      </c>
    </row>
    <row r="540" spans="1:3" ht="12.75">
      <c r="A540" s="38">
        <v>30554</v>
      </c>
      <c r="B540" s="38" t="s">
        <v>1900</v>
      </c>
      <c r="C540" s="38">
        <v>1503</v>
      </c>
    </row>
    <row r="541" spans="1:3" ht="12.75">
      <c r="A541" s="38">
        <v>26093</v>
      </c>
      <c r="B541" s="38" t="s">
        <v>1805</v>
      </c>
      <c r="C541" s="38">
        <v>1503</v>
      </c>
    </row>
    <row r="542" spans="1:3" ht="12.75">
      <c r="A542" s="38">
        <v>51641</v>
      </c>
      <c r="B542" s="38" t="s">
        <v>541</v>
      </c>
      <c r="C542" s="38">
        <v>1501</v>
      </c>
    </row>
    <row r="543" spans="1:3" ht="12.75">
      <c r="A543" s="38">
        <v>6998</v>
      </c>
      <c r="B543" s="38" t="s">
        <v>838</v>
      </c>
      <c r="C543" s="38">
        <v>1500</v>
      </c>
    </row>
    <row r="544" spans="1:3" ht="12.75">
      <c r="A544" s="38">
        <v>45209</v>
      </c>
      <c r="B544" s="38" t="s">
        <v>439</v>
      </c>
      <c r="C544" s="38">
        <v>1500</v>
      </c>
    </row>
    <row r="545" spans="1:3" ht="12.75">
      <c r="A545" s="38">
        <v>46906</v>
      </c>
      <c r="B545" s="38" t="s">
        <v>485</v>
      </c>
      <c r="C545" s="38">
        <v>1500</v>
      </c>
    </row>
    <row r="546" spans="1:3" ht="12.75">
      <c r="A546" s="38">
        <v>24082</v>
      </c>
      <c r="B546" s="38" t="s">
        <v>1749</v>
      </c>
      <c r="C546" s="38">
        <v>1500</v>
      </c>
    </row>
    <row r="547" spans="1:3" ht="12.75">
      <c r="A547" s="38">
        <v>39888</v>
      </c>
      <c r="B547" s="38" t="s">
        <v>225</v>
      </c>
      <c r="C547" s="38">
        <v>1499</v>
      </c>
    </row>
    <row r="548" spans="1:3" ht="12.75">
      <c r="A548" s="38">
        <v>39489</v>
      </c>
      <c r="B548" s="38" t="s">
        <v>1189</v>
      </c>
      <c r="C548" s="38">
        <v>1498</v>
      </c>
    </row>
    <row r="549" spans="1:3" ht="12.75">
      <c r="A549" s="38">
        <v>7226</v>
      </c>
      <c r="B549" s="38" t="s">
        <v>849</v>
      </c>
      <c r="C549" s="38">
        <v>1498</v>
      </c>
    </row>
    <row r="550" spans="1:3" ht="12.75">
      <c r="A550" s="38">
        <v>37753</v>
      </c>
      <c r="B550" s="38" t="s">
        <v>159</v>
      </c>
      <c r="C550" s="38">
        <v>1498</v>
      </c>
    </row>
    <row r="551" spans="1:3" ht="12.75">
      <c r="A551" s="38">
        <v>72931</v>
      </c>
      <c r="B551" s="38" t="s">
        <v>658</v>
      </c>
      <c r="C551" s="38">
        <v>1498</v>
      </c>
    </row>
    <row r="552" spans="1:3" ht="12.75">
      <c r="A552" s="38">
        <v>21156</v>
      </c>
      <c r="B552" s="38" t="s">
        <v>1674</v>
      </c>
      <c r="C552" s="38">
        <v>1497</v>
      </c>
    </row>
    <row r="553" spans="1:3" ht="12.75">
      <c r="A553" s="38">
        <v>76881</v>
      </c>
      <c r="B553" s="38" t="s">
        <v>668</v>
      </c>
      <c r="C553" s="38">
        <v>1496</v>
      </c>
    </row>
    <row r="554" spans="1:3" ht="12.75">
      <c r="A554" s="38">
        <v>7846</v>
      </c>
      <c r="B554" s="38" t="s">
        <v>891</v>
      </c>
      <c r="C554" s="38">
        <v>1495</v>
      </c>
    </row>
    <row r="555" spans="1:3" ht="12.75">
      <c r="A555" s="38">
        <v>42781</v>
      </c>
      <c r="B555" s="38" t="s">
        <v>352</v>
      </c>
      <c r="C555" s="38">
        <v>1495</v>
      </c>
    </row>
    <row r="556" spans="1:3" ht="12.75">
      <c r="A556" s="38">
        <v>3794</v>
      </c>
      <c r="B556" s="38" t="s">
        <v>736</v>
      </c>
      <c r="C556" s="38">
        <v>1494</v>
      </c>
    </row>
    <row r="557" spans="1:3" ht="12.75">
      <c r="A557" s="38">
        <v>49743</v>
      </c>
      <c r="B557" s="38" t="s">
        <v>523</v>
      </c>
      <c r="C557" s="38">
        <v>1494</v>
      </c>
    </row>
    <row r="558" spans="1:3" ht="12.75">
      <c r="A558" s="38">
        <v>27189</v>
      </c>
      <c r="B558" s="38" t="s">
        <v>1835</v>
      </c>
      <c r="C558" s="38">
        <v>1491</v>
      </c>
    </row>
    <row r="559" spans="1:3" ht="12.75">
      <c r="A559" s="38">
        <v>16802</v>
      </c>
      <c r="B559" s="38" t="s">
        <v>1422</v>
      </c>
      <c r="C559" s="38">
        <v>1490</v>
      </c>
    </row>
    <row r="560" spans="1:3" ht="12.75">
      <c r="A560" s="38">
        <v>54216</v>
      </c>
      <c r="B560" s="38" t="s">
        <v>594</v>
      </c>
      <c r="C560" s="38">
        <v>1489</v>
      </c>
    </row>
    <row r="561" spans="1:3" ht="12.75">
      <c r="A561" s="38">
        <v>21342</v>
      </c>
      <c r="B561" s="38" t="s">
        <v>1675</v>
      </c>
      <c r="C561" s="38">
        <v>1489</v>
      </c>
    </row>
    <row r="562" spans="1:3" ht="12.75">
      <c r="A562" s="38">
        <v>40932</v>
      </c>
      <c r="B562" s="38" t="s">
        <v>266</v>
      </c>
      <c r="C562" s="38">
        <v>1488</v>
      </c>
    </row>
    <row r="563" spans="1:3" ht="12.75">
      <c r="A563" s="38">
        <v>11460</v>
      </c>
      <c r="B563" s="38" t="s">
        <v>1523</v>
      </c>
      <c r="C563" s="38">
        <v>1487</v>
      </c>
    </row>
    <row r="564" spans="1:3" ht="12.75">
      <c r="A564" s="38">
        <v>11394</v>
      </c>
      <c r="B564" s="38" t="s">
        <v>1524</v>
      </c>
      <c r="C564" s="38">
        <v>1487</v>
      </c>
    </row>
    <row r="565" spans="1:3" ht="12.75">
      <c r="A565" s="38">
        <v>16756</v>
      </c>
      <c r="B565" s="38" t="s">
        <v>1420</v>
      </c>
      <c r="C565" s="38">
        <v>1486</v>
      </c>
    </row>
    <row r="566" spans="1:3" ht="12.75">
      <c r="A566" s="38">
        <v>3697</v>
      </c>
      <c r="B566" s="38" t="s">
        <v>734</v>
      </c>
      <c r="C566" s="38">
        <v>1486</v>
      </c>
    </row>
    <row r="567" spans="1:3" ht="12.75">
      <c r="A567" s="38">
        <v>12289</v>
      </c>
      <c r="B567" s="38" t="s">
        <v>1258</v>
      </c>
      <c r="C567" s="38">
        <v>1486</v>
      </c>
    </row>
    <row r="568" spans="1:3" ht="12.75">
      <c r="A568" s="38">
        <v>43729</v>
      </c>
      <c r="B568" s="38" t="s">
        <v>390</v>
      </c>
      <c r="C568" s="38">
        <v>1484</v>
      </c>
    </row>
    <row r="569" spans="1:3" ht="12.75">
      <c r="A569" s="38">
        <v>26701</v>
      </c>
      <c r="B569" s="38" t="s">
        <v>1821</v>
      </c>
      <c r="C569" s="38">
        <v>1482</v>
      </c>
    </row>
    <row r="570" spans="1:3" ht="12.75">
      <c r="A570" s="38">
        <v>4979</v>
      </c>
      <c r="B570" s="38" t="s">
        <v>748</v>
      </c>
      <c r="C570" s="38">
        <v>1480</v>
      </c>
    </row>
    <row r="571" spans="1:3" ht="12.75">
      <c r="A571" s="38">
        <v>15032</v>
      </c>
      <c r="B571" s="38" t="s">
        <v>1345</v>
      </c>
      <c r="C571" s="38">
        <v>1480</v>
      </c>
    </row>
    <row r="572" spans="1:3" ht="12.75">
      <c r="A572" s="38">
        <v>5444</v>
      </c>
      <c r="B572" s="38" t="s">
        <v>769</v>
      </c>
      <c r="C572" s="38">
        <v>1480</v>
      </c>
    </row>
    <row r="573" spans="1:3" ht="12.75">
      <c r="A573" s="38">
        <v>18333</v>
      </c>
      <c r="B573" s="38" t="s">
        <v>1479</v>
      </c>
      <c r="C573" s="38">
        <v>1478</v>
      </c>
    </row>
    <row r="574" spans="1:3" ht="12.75">
      <c r="A574" s="38">
        <v>61883</v>
      </c>
      <c r="B574" s="38" t="s">
        <v>649</v>
      </c>
      <c r="C574" s="38">
        <v>1477</v>
      </c>
    </row>
    <row r="575" spans="1:3" ht="12.75">
      <c r="A575" s="38">
        <v>41246</v>
      </c>
      <c r="B575" s="38" t="s">
        <v>280</v>
      </c>
      <c r="C575" s="38">
        <v>1477</v>
      </c>
    </row>
    <row r="576" spans="1:3" ht="12.75">
      <c r="A576" s="38">
        <v>32727</v>
      </c>
      <c r="B576" s="38" t="s">
        <v>1950</v>
      </c>
      <c r="C576" s="38">
        <v>1477</v>
      </c>
    </row>
    <row r="577" spans="1:3" ht="12.75">
      <c r="A577" s="38">
        <v>12173</v>
      </c>
      <c r="B577" s="38" t="s">
        <v>1256</v>
      </c>
      <c r="C577" s="38">
        <v>1476</v>
      </c>
    </row>
    <row r="578" spans="1:3" ht="12.75">
      <c r="A578" s="38">
        <v>32361</v>
      </c>
      <c r="B578" s="38" t="s">
        <v>1934</v>
      </c>
      <c r="C578" s="38">
        <v>1476</v>
      </c>
    </row>
    <row r="579" spans="1:3" ht="12.75">
      <c r="A579" s="38">
        <v>35963</v>
      </c>
      <c r="B579" s="38" t="s">
        <v>83</v>
      </c>
      <c r="C579" s="38">
        <v>1475</v>
      </c>
    </row>
    <row r="580" spans="1:3" ht="12.75">
      <c r="A580" s="38">
        <v>612</v>
      </c>
      <c r="B580" s="38" t="s">
        <v>712</v>
      </c>
      <c r="C580" s="38">
        <v>1474</v>
      </c>
    </row>
    <row r="581" spans="1:3" ht="12.75">
      <c r="A581" s="38">
        <v>39624</v>
      </c>
      <c r="B581" s="38" t="s">
        <v>213</v>
      </c>
      <c r="C581" s="38">
        <v>1472</v>
      </c>
    </row>
    <row r="582" spans="1:3" ht="12.75">
      <c r="A582" s="38">
        <v>10202</v>
      </c>
      <c r="B582" s="38" t="s">
        <v>1106</v>
      </c>
      <c r="C582" s="38">
        <v>1472</v>
      </c>
    </row>
    <row r="583" spans="1:3" ht="12.75">
      <c r="A583" s="38">
        <v>6009</v>
      </c>
      <c r="B583" s="38" t="s">
        <v>788</v>
      </c>
      <c r="C583" s="38">
        <v>1472</v>
      </c>
    </row>
    <row r="584" spans="1:3" ht="12.75">
      <c r="A584" s="38">
        <v>81825</v>
      </c>
      <c r="B584" s="38" t="s">
        <v>673</v>
      </c>
      <c r="C584" s="38">
        <v>1472</v>
      </c>
    </row>
    <row r="585" spans="1:3" ht="12.75">
      <c r="A585" s="38">
        <v>27529</v>
      </c>
      <c r="B585" s="38" t="s">
        <v>1843</v>
      </c>
      <c r="C585" s="38">
        <v>1469</v>
      </c>
    </row>
    <row r="586" spans="1:3" ht="12.75">
      <c r="A586" s="38">
        <v>43982</v>
      </c>
      <c r="B586" s="38" t="s">
        <v>405</v>
      </c>
      <c r="C586" s="38">
        <v>1468</v>
      </c>
    </row>
    <row r="587" spans="1:3" ht="12.75">
      <c r="A587" s="38">
        <v>44539</v>
      </c>
      <c r="B587" s="38" t="s">
        <v>422</v>
      </c>
      <c r="C587" s="38">
        <v>1468</v>
      </c>
    </row>
    <row r="588" spans="1:3" ht="12.75">
      <c r="A588" s="38">
        <v>66737</v>
      </c>
      <c r="B588" s="38" t="s">
        <v>655</v>
      </c>
      <c r="C588" s="38">
        <v>1468</v>
      </c>
    </row>
    <row r="589" spans="1:3" ht="12.75">
      <c r="A589" s="38">
        <v>56553</v>
      </c>
      <c r="B589" s="38" t="s">
        <v>614</v>
      </c>
      <c r="C589" s="38">
        <v>1467</v>
      </c>
    </row>
    <row r="590" spans="1:3" ht="12.75">
      <c r="A590" s="38">
        <v>36382</v>
      </c>
      <c r="B590" s="38" t="s">
        <v>103</v>
      </c>
      <c r="C590" s="38">
        <v>1467</v>
      </c>
    </row>
    <row r="591" spans="1:3" ht="12.75">
      <c r="A591" s="38">
        <v>24155</v>
      </c>
      <c r="B591" s="38" t="s">
        <v>1753</v>
      </c>
      <c r="C591" s="38">
        <v>1467</v>
      </c>
    </row>
    <row r="592" spans="1:3" ht="12.75">
      <c r="A592" s="38">
        <v>5371</v>
      </c>
      <c r="B592" s="38" t="s">
        <v>766</v>
      </c>
      <c r="C592" s="38">
        <v>1467</v>
      </c>
    </row>
    <row r="593" spans="1:3" ht="12.75">
      <c r="A593" s="38">
        <v>14885</v>
      </c>
      <c r="B593" s="38" t="s">
        <v>1339</v>
      </c>
      <c r="C593" s="38">
        <v>1466</v>
      </c>
    </row>
    <row r="594" spans="1:3" ht="12.75">
      <c r="A594" s="38">
        <v>58297</v>
      </c>
      <c r="B594" s="38" t="s">
        <v>629</v>
      </c>
      <c r="C594" s="38">
        <v>1465</v>
      </c>
    </row>
    <row r="595" spans="1:3" ht="12.75">
      <c r="A595" s="38">
        <v>12777</v>
      </c>
      <c r="B595" s="38" t="s">
        <v>1267</v>
      </c>
      <c r="C595" s="38">
        <v>1463</v>
      </c>
    </row>
    <row r="596" spans="1:3" ht="12.75">
      <c r="A596" s="38">
        <v>33189</v>
      </c>
      <c r="B596" s="38" t="s">
        <v>15</v>
      </c>
      <c r="C596" s="38">
        <v>1463</v>
      </c>
    </row>
    <row r="597" spans="1:3" ht="12.75">
      <c r="A597" s="38">
        <v>38725</v>
      </c>
      <c r="B597" s="38" t="s">
        <v>187</v>
      </c>
      <c r="C597" s="38">
        <v>1463</v>
      </c>
    </row>
    <row r="598" spans="1:3" ht="12.75">
      <c r="A598" s="38">
        <v>24554</v>
      </c>
      <c r="B598" s="38" t="s">
        <v>1765</v>
      </c>
      <c r="C598" s="38">
        <v>1462</v>
      </c>
    </row>
    <row r="599" spans="1:3" ht="12.75">
      <c r="A599" s="38">
        <v>5479</v>
      </c>
      <c r="B599" s="38" t="s">
        <v>770</v>
      </c>
      <c r="C599" s="38">
        <v>1461</v>
      </c>
    </row>
    <row r="600" spans="1:3" ht="12.75">
      <c r="A600" s="38">
        <v>40304</v>
      </c>
      <c r="B600" s="38" t="s">
        <v>243</v>
      </c>
      <c r="C600" s="38">
        <v>1460</v>
      </c>
    </row>
    <row r="601" spans="1:3" ht="12.75">
      <c r="A601" s="38">
        <v>41556</v>
      </c>
      <c r="B601" s="38" t="s">
        <v>290</v>
      </c>
      <c r="C601" s="38">
        <v>1460</v>
      </c>
    </row>
    <row r="602" spans="1:3" ht="12.75">
      <c r="A602" s="38">
        <v>48917</v>
      </c>
      <c r="B602" s="38" t="s">
        <v>516</v>
      </c>
      <c r="C602" s="38">
        <v>1458</v>
      </c>
    </row>
    <row r="603" spans="1:3" ht="12.75">
      <c r="A603" s="38">
        <v>8788</v>
      </c>
      <c r="B603" s="38" t="s">
        <v>935</v>
      </c>
      <c r="C603" s="38">
        <v>1456</v>
      </c>
    </row>
    <row r="604" spans="1:3" ht="12.75">
      <c r="A604" s="38">
        <v>32484</v>
      </c>
      <c r="B604" s="38" t="s">
        <v>1940</v>
      </c>
      <c r="C604" s="38">
        <v>1456</v>
      </c>
    </row>
    <row r="605" spans="1:3" ht="12.75">
      <c r="A605" s="38">
        <v>41769</v>
      </c>
      <c r="B605" s="38" t="s">
        <v>301</v>
      </c>
      <c r="C605" s="38">
        <v>1456</v>
      </c>
    </row>
    <row r="606" spans="1:3" ht="12.75">
      <c r="A606" s="38">
        <v>11568</v>
      </c>
      <c r="B606" s="38" t="s">
        <v>1177</v>
      </c>
      <c r="C606" s="38">
        <v>1456</v>
      </c>
    </row>
    <row r="607" spans="1:3" ht="12.75">
      <c r="A607" s="38">
        <v>22705</v>
      </c>
      <c r="B607" s="38" t="s">
        <v>1706</v>
      </c>
      <c r="C607" s="38">
        <v>1455</v>
      </c>
    </row>
    <row r="608" spans="1:3" ht="12.75">
      <c r="A608" s="38">
        <v>51934</v>
      </c>
      <c r="B608" s="38" t="s">
        <v>547</v>
      </c>
      <c r="C608" s="38">
        <v>1453</v>
      </c>
    </row>
    <row r="609" spans="1:3" ht="12.75">
      <c r="A609" s="38">
        <v>47571</v>
      </c>
      <c r="B609" s="38" t="s">
        <v>496</v>
      </c>
      <c r="C609" s="38">
        <v>1453</v>
      </c>
    </row>
    <row r="610" spans="1:3" ht="12.75">
      <c r="A610" s="38">
        <v>21989</v>
      </c>
      <c r="B610" s="38" t="s">
        <v>1688</v>
      </c>
      <c r="C610" s="38">
        <v>1452</v>
      </c>
    </row>
    <row r="611" spans="1:3" ht="12.75">
      <c r="A611" s="38">
        <v>10263</v>
      </c>
      <c r="B611" s="38" t="s">
        <v>1117</v>
      </c>
      <c r="C611" s="38">
        <v>1450</v>
      </c>
    </row>
    <row r="612" spans="1:3" ht="12.75">
      <c r="A612" s="38">
        <v>46400</v>
      </c>
      <c r="B612" s="38" t="s">
        <v>475</v>
      </c>
      <c r="C612" s="38">
        <v>1447</v>
      </c>
    </row>
    <row r="613" spans="1:3" ht="12.75">
      <c r="A613" s="38">
        <v>23248</v>
      </c>
      <c r="B613" s="38" t="s">
        <v>1721</v>
      </c>
      <c r="C613" s="38">
        <v>1446</v>
      </c>
    </row>
    <row r="614" spans="1:3" ht="12.75">
      <c r="A614" s="38">
        <v>44440</v>
      </c>
      <c r="B614" s="38" t="s">
        <v>418</v>
      </c>
      <c r="C614" s="38">
        <v>1444</v>
      </c>
    </row>
    <row r="615" spans="1:3" ht="12.75">
      <c r="A615" s="38">
        <v>7277</v>
      </c>
      <c r="B615" s="38" t="s">
        <v>851</v>
      </c>
      <c r="C615" s="38">
        <v>1443</v>
      </c>
    </row>
    <row r="616" spans="1:3" ht="12.75">
      <c r="A616" s="38">
        <v>46477</v>
      </c>
      <c r="B616" s="38" t="s">
        <v>476</v>
      </c>
      <c r="C616" s="38">
        <v>1443</v>
      </c>
    </row>
    <row r="617" spans="1:3" ht="12.75">
      <c r="A617" s="38">
        <v>33367</v>
      </c>
      <c r="B617" s="38" t="s">
        <v>24</v>
      </c>
      <c r="C617" s="38">
        <v>1443</v>
      </c>
    </row>
    <row r="618" spans="1:3" ht="12.75">
      <c r="A618" s="38">
        <v>51730</v>
      </c>
      <c r="B618" s="38" t="s">
        <v>544</v>
      </c>
      <c r="C618" s="38">
        <v>1442</v>
      </c>
    </row>
    <row r="619" spans="1:3" ht="12.75">
      <c r="A619" s="38">
        <v>49522</v>
      </c>
      <c r="B619" s="38" t="s">
        <v>519</v>
      </c>
      <c r="C619" s="38">
        <v>1440</v>
      </c>
    </row>
    <row r="620" spans="1:3" ht="12.75">
      <c r="A620" s="38">
        <v>26310</v>
      </c>
      <c r="B620" s="38" t="s">
        <v>1810</v>
      </c>
      <c r="C620" s="38">
        <v>1437</v>
      </c>
    </row>
    <row r="621" spans="1:3" ht="12.75">
      <c r="A621" s="38">
        <v>19542</v>
      </c>
      <c r="B621" s="38" t="s">
        <v>1641</v>
      </c>
      <c r="C621" s="38">
        <v>1436</v>
      </c>
    </row>
    <row r="622" spans="1:3" ht="12.75">
      <c r="A622" s="38">
        <v>47597</v>
      </c>
      <c r="B622" s="38" t="s">
        <v>498</v>
      </c>
      <c r="C622" s="38">
        <v>1436</v>
      </c>
    </row>
    <row r="623" spans="1:3" ht="12.75">
      <c r="A623" s="38">
        <v>11711</v>
      </c>
      <c r="B623" s="38" t="s">
        <v>1182</v>
      </c>
      <c r="C623" s="38">
        <v>1436</v>
      </c>
    </row>
    <row r="624" spans="1:3" ht="12.75">
      <c r="A624" s="38">
        <v>6190</v>
      </c>
      <c r="B624" s="38" t="s">
        <v>799</v>
      </c>
      <c r="C624" s="38">
        <v>1435</v>
      </c>
    </row>
    <row r="625" spans="1:3" ht="12.75">
      <c r="A625" s="38">
        <v>10051</v>
      </c>
      <c r="B625" s="38" t="s">
        <v>1012</v>
      </c>
      <c r="C625" s="38">
        <v>1435</v>
      </c>
    </row>
    <row r="626" spans="1:3" ht="12.75">
      <c r="A626" s="38">
        <v>35050</v>
      </c>
      <c r="B626" s="38" t="s">
        <v>58</v>
      </c>
      <c r="C626" s="38">
        <v>1434</v>
      </c>
    </row>
    <row r="627" spans="1:3" ht="12.75">
      <c r="A627" s="38">
        <v>6564</v>
      </c>
      <c r="B627" s="38" t="s">
        <v>821</v>
      </c>
      <c r="C627" s="38">
        <v>1434</v>
      </c>
    </row>
    <row r="628" spans="1:3" ht="12.75">
      <c r="A628" s="38">
        <v>20672</v>
      </c>
      <c r="B628" s="38" t="s">
        <v>1665</v>
      </c>
      <c r="C628" s="38">
        <v>1434</v>
      </c>
    </row>
    <row r="629" spans="1:3" ht="12.75">
      <c r="A629" s="38">
        <v>46701</v>
      </c>
      <c r="B629" s="38" t="s">
        <v>481</v>
      </c>
      <c r="C629" s="38">
        <v>1434</v>
      </c>
    </row>
    <row r="630" spans="1:3" ht="12.75">
      <c r="A630" s="38">
        <v>41491</v>
      </c>
      <c r="B630" s="38" t="s">
        <v>287</v>
      </c>
      <c r="C630" s="38">
        <v>1434</v>
      </c>
    </row>
    <row r="631" spans="1:3" ht="12.75">
      <c r="A631" s="38">
        <v>32867</v>
      </c>
      <c r="B631" s="38" t="s">
        <v>2</v>
      </c>
      <c r="C631" s="38">
        <v>1433</v>
      </c>
    </row>
    <row r="632" spans="1:3" ht="12.75">
      <c r="A632" s="38">
        <v>9181</v>
      </c>
      <c r="B632" s="38" t="s">
        <v>958</v>
      </c>
      <c r="C632" s="38">
        <v>1433</v>
      </c>
    </row>
    <row r="633" spans="1:3" ht="12.75">
      <c r="A633" s="38">
        <v>7854</v>
      </c>
      <c r="B633" s="38" t="s">
        <v>892</v>
      </c>
      <c r="C633" s="38">
        <v>1431</v>
      </c>
    </row>
    <row r="634" spans="1:3" ht="12.75">
      <c r="A634" s="38">
        <v>83542</v>
      </c>
      <c r="B634" s="38" t="s">
        <v>674</v>
      </c>
      <c r="C634" s="38">
        <v>1431</v>
      </c>
    </row>
    <row r="635" spans="1:3" ht="12.75">
      <c r="A635" s="38">
        <v>36102</v>
      </c>
      <c r="B635" s="38" t="s">
        <v>92</v>
      </c>
      <c r="C635" s="38">
        <v>1430</v>
      </c>
    </row>
    <row r="636" spans="1:3" ht="12.75">
      <c r="A636" s="38">
        <v>11291</v>
      </c>
      <c r="B636" s="38" t="s">
        <v>1169</v>
      </c>
      <c r="C636" s="38">
        <v>1430</v>
      </c>
    </row>
    <row r="637" spans="1:3" ht="12.75">
      <c r="A637" s="38">
        <v>17833</v>
      </c>
      <c r="B637" s="38" t="s">
        <v>1461</v>
      </c>
      <c r="C637" s="38">
        <v>1429</v>
      </c>
    </row>
    <row r="638" spans="1:3" ht="12.75">
      <c r="A638" s="38">
        <v>17493</v>
      </c>
      <c r="B638" s="38" t="s">
        <v>1446</v>
      </c>
      <c r="C638" s="38">
        <v>1429</v>
      </c>
    </row>
    <row r="639" spans="1:3" ht="12.75">
      <c r="A639" s="38">
        <v>53686</v>
      </c>
      <c r="B639" s="38" t="s">
        <v>585</v>
      </c>
      <c r="C639" s="38">
        <v>1428</v>
      </c>
    </row>
    <row r="640" spans="1:3" ht="12.75">
      <c r="A640" s="38">
        <v>23671</v>
      </c>
      <c r="B640" s="38" t="s">
        <v>1732</v>
      </c>
      <c r="C640" s="38">
        <v>1428</v>
      </c>
    </row>
    <row r="641" spans="1:3" ht="12.75">
      <c r="A641" s="38">
        <v>25194</v>
      </c>
      <c r="B641" s="38" t="s">
        <v>1782</v>
      </c>
      <c r="C641" s="38">
        <v>1426</v>
      </c>
    </row>
    <row r="642" spans="1:3" ht="12.75">
      <c r="A642" s="38">
        <v>34771</v>
      </c>
      <c r="B642" s="38" t="s">
        <v>51</v>
      </c>
      <c r="C642" s="38">
        <v>1425</v>
      </c>
    </row>
    <row r="643" spans="1:3" ht="12.75">
      <c r="A643" s="38">
        <v>30597</v>
      </c>
      <c r="B643" s="38" t="s">
        <v>1901</v>
      </c>
      <c r="C643" s="38">
        <v>1424</v>
      </c>
    </row>
    <row r="644" spans="1:3" ht="12.75">
      <c r="A644" s="38">
        <v>14249</v>
      </c>
      <c r="B644" s="38" t="s">
        <v>1312</v>
      </c>
      <c r="C644" s="38">
        <v>1424</v>
      </c>
    </row>
    <row r="645" spans="1:3" ht="12.75">
      <c r="A645" s="38">
        <v>40908</v>
      </c>
      <c r="B645" s="38" t="s">
        <v>264</v>
      </c>
      <c r="C645" s="38">
        <v>1423</v>
      </c>
    </row>
    <row r="646" spans="1:3" ht="12.75">
      <c r="A646" s="38">
        <v>30473</v>
      </c>
      <c r="B646" s="38" t="s">
        <v>1898</v>
      </c>
      <c r="C646" s="38">
        <v>1422</v>
      </c>
    </row>
    <row r="647" spans="1:3" ht="12.75">
      <c r="A647" s="38">
        <v>54551</v>
      </c>
      <c r="B647" s="38" t="s">
        <v>601</v>
      </c>
      <c r="C647" s="38">
        <v>1422</v>
      </c>
    </row>
    <row r="648" spans="1:3" ht="12.75">
      <c r="A648" s="38">
        <v>159</v>
      </c>
      <c r="B648" s="38" t="s">
        <v>710</v>
      </c>
      <c r="C648" s="38">
        <v>1421</v>
      </c>
    </row>
    <row r="649" spans="1:3" ht="12.75">
      <c r="A649" s="38">
        <v>5347</v>
      </c>
      <c r="B649" s="38" t="s">
        <v>764</v>
      </c>
      <c r="C649" s="38">
        <v>1418</v>
      </c>
    </row>
    <row r="650" spans="1:3" ht="12.75">
      <c r="A650" s="38">
        <v>9491</v>
      </c>
      <c r="B650" s="38" t="s">
        <v>977</v>
      </c>
      <c r="C650" s="38">
        <v>1418</v>
      </c>
    </row>
    <row r="651" spans="1:3" ht="12.75">
      <c r="A651" s="38">
        <v>44687</v>
      </c>
      <c r="B651" s="38" t="s">
        <v>425</v>
      </c>
      <c r="C651" s="38">
        <v>1417</v>
      </c>
    </row>
    <row r="652" spans="1:3" ht="12.75">
      <c r="A652" s="38">
        <v>6891</v>
      </c>
      <c r="B652" s="38" t="s">
        <v>835</v>
      </c>
      <c r="C652" s="38">
        <v>1416</v>
      </c>
    </row>
    <row r="653" spans="1:3" ht="12.75">
      <c r="A653" s="38">
        <v>33111</v>
      </c>
      <c r="B653" s="38" t="s">
        <v>12</v>
      </c>
      <c r="C653" s="38">
        <v>1416</v>
      </c>
    </row>
    <row r="654" spans="1:3" ht="12.75">
      <c r="A654" s="38">
        <v>61921</v>
      </c>
      <c r="B654" s="38" t="s">
        <v>650</v>
      </c>
      <c r="C654" s="38">
        <v>1416</v>
      </c>
    </row>
    <row r="655" spans="1:3" ht="12.75">
      <c r="A655" s="38">
        <v>10283</v>
      </c>
      <c r="B655" s="38" t="s">
        <v>1127</v>
      </c>
      <c r="C655" s="38">
        <v>1416</v>
      </c>
    </row>
    <row r="656" spans="1:3" ht="12.75">
      <c r="A656" s="38">
        <v>10545</v>
      </c>
      <c r="B656" s="38" t="s">
        <v>1136</v>
      </c>
      <c r="C656" s="38">
        <v>1415</v>
      </c>
    </row>
    <row r="657" spans="1:3" ht="12.75">
      <c r="A657" s="38">
        <v>54160</v>
      </c>
      <c r="B657" s="38" t="s">
        <v>593</v>
      </c>
      <c r="C657" s="38">
        <v>1413</v>
      </c>
    </row>
    <row r="658" spans="1:3" ht="12.75">
      <c r="A658" s="38">
        <v>46493</v>
      </c>
      <c r="B658" s="38" t="s">
        <v>477</v>
      </c>
      <c r="C658" s="38">
        <v>1411</v>
      </c>
    </row>
    <row r="659" spans="1:3" ht="12.75">
      <c r="A659" s="38">
        <v>37826</v>
      </c>
      <c r="B659" s="38" t="s">
        <v>162</v>
      </c>
      <c r="C659" s="38">
        <v>1410</v>
      </c>
    </row>
    <row r="660" spans="1:3" ht="12.75">
      <c r="A660" s="38">
        <v>24112</v>
      </c>
      <c r="B660" s="38" t="s">
        <v>1751</v>
      </c>
      <c r="C660" s="38">
        <v>1406</v>
      </c>
    </row>
    <row r="661" spans="1:3" ht="12.75">
      <c r="A661" s="38">
        <v>37575</v>
      </c>
      <c r="B661" s="38" t="s">
        <v>155</v>
      </c>
      <c r="C661" s="38">
        <v>1406</v>
      </c>
    </row>
    <row r="662" spans="1:3" ht="12.75">
      <c r="A662" s="38">
        <v>20834</v>
      </c>
      <c r="B662" s="38" t="s">
        <v>1668</v>
      </c>
      <c r="C662" s="38">
        <v>1405</v>
      </c>
    </row>
    <row r="663" spans="1:3" ht="12.75">
      <c r="A663" s="38">
        <v>10669</v>
      </c>
      <c r="B663" s="38" t="s">
        <v>1141</v>
      </c>
      <c r="C663" s="38">
        <v>1405</v>
      </c>
    </row>
    <row r="664" spans="1:3" ht="12.75">
      <c r="A664" s="38">
        <v>5266</v>
      </c>
      <c r="B664" s="38" t="s">
        <v>759</v>
      </c>
      <c r="C664" s="38">
        <v>1403</v>
      </c>
    </row>
    <row r="665" spans="1:3" ht="12.75">
      <c r="A665" s="38">
        <v>29386</v>
      </c>
      <c r="B665" s="38" t="s">
        <v>1880</v>
      </c>
      <c r="C665" s="38">
        <v>1403</v>
      </c>
    </row>
    <row r="666" spans="1:3" ht="12.75">
      <c r="A666" s="38">
        <v>20036</v>
      </c>
      <c r="B666" s="38" t="s">
        <v>1649</v>
      </c>
      <c r="C666" s="38">
        <v>1401</v>
      </c>
    </row>
    <row r="667" spans="1:3" ht="12.75">
      <c r="A667" s="38">
        <v>22233</v>
      </c>
      <c r="B667" s="38" t="s">
        <v>1696</v>
      </c>
      <c r="C667" s="38">
        <v>1401</v>
      </c>
    </row>
    <row r="668" spans="1:3" ht="12.75">
      <c r="A668" s="38">
        <v>20125</v>
      </c>
      <c r="B668" s="38" t="s">
        <v>1652</v>
      </c>
      <c r="C668" s="38">
        <v>1400</v>
      </c>
    </row>
    <row r="669" spans="1:3" ht="12.75">
      <c r="A669" s="38">
        <v>48321</v>
      </c>
      <c r="B669" s="38" t="s">
        <v>508</v>
      </c>
      <c r="C669" s="38">
        <v>1400</v>
      </c>
    </row>
    <row r="670" spans="1:3" ht="12.75">
      <c r="A670" s="38">
        <v>37583</v>
      </c>
      <c r="B670" s="38" t="s">
        <v>156</v>
      </c>
      <c r="C670" s="38">
        <v>1398</v>
      </c>
    </row>
    <row r="671" spans="1:3" ht="12.75">
      <c r="A671" s="38">
        <v>31470</v>
      </c>
      <c r="B671" s="38" t="s">
        <v>1916</v>
      </c>
      <c r="C671" s="38">
        <v>1398</v>
      </c>
    </row>
    <row r="672" spans="1:3" ht="12.75">
      <c r="A672" s="38">
        <v>10049</v>
      </c>
      <c r="B672" s="38" t="s">
        <v>1011</v>
      </c>
      <c r="C672" s="38">
        <v>1398</v>
      </c>
    </row>
    <row r="673" spans="1:3" ht="12.75">
      <c r="A673" s="38">
        <v>48879</v>
      </c>
      <c r="B673" s="38" t="s">
        <v>514</v>
      </c>
      <c r="C673" s="38">
        <v>1397</v>
      </c>
    </row>
    <row r="674" spans="1:3" ht="12.75">
      <c r="A674" s="38">
        <v>10281</v>
      </c>
      <c r="B674" s="38" t="s">
        <v>1125</v>
      </c>
      <c r="C674" s="38">
        <v>1397</v>
      </c>
    </row>
    <row r="675" spans="1:3" ht="12.75">
      <c r="A675" s="38">
        <v>17078</v>
      </c>
      <c r="B675" s="38" t="s">
        <v>1433</v>
      </c>
      <c r="C675" s="38">
        <v>1396</v>
      </c>
    </row>
    <row r="676" spans="1:3" ht="12.75">
      <c r="A676" s="38">
        <v>45349</v>
      </c>
      <c r="B676" s="38" t="s">
        <v>445</v>
      </c>
      <c r="C676" s="38">
        <v>1394</v>
      </c>
    </row>
    <row r="677" spans="1:3" ht="12.75">
      <c r="A677" s="38">
        <v>58149</v>
      </c>
      <c r="B677" s="38" t="s">
        <v>627</v>
      </c>
      <c r="C677" s="38">
        <v>1393</v>
      </c>
    </row>
    <row r="678" spans="1:3" ht="12.75">
      <c r="A678" s="38">
        <v>41181</v>
      </c>
      <c r="B678" s="38" t="s">
        <v>279</v>
      </c>
      <c r="C678" s="38">
        <v>1393</v>
      </c>
    </row>
    <row r="679" spans="1:3" ht="12.75">
      <c r="A679" s="38">
        <v>8931</v>
      </c>
      <c r="B679" s="38" t="s">
        <v>946</v>
      </c>
      <c r="C679" s="38">
        <v>1393</v>
      </c>
    </row>
    <row r="680" spans="1:3" ht="12.75">
      <c r="A680" s="38">
        <v>56804</v>
      </c>
      <c r="B680" s="38" t="s">
        <v>618</v>
      </c>
      <c r="C680" s="38">
        <v>1392</v>
      </c>
    </row>
    <row r="681" spans="1:3" ht="12.75">
      <c r="A681" s="38">
        <v>76341</v>
      </c>
      <c r="B681" s="38" t="s">
        <v>666</v>
      </c>
      <c r="C681" s="38">
        <v>1392</v>
      </c>
    </row>
    <row r="682" spans="1:3" ht="12.75">
      <c r="A682" s="38">
        <v>1431</v>
      </c>
      <c r="B682" s="38" t="s">
        <v>715</v>
      </c>
      <c r="C682" s="38">
        <v>1391</v>
      </c>
    </row>
    <row r="683" spans="1:3" ht="12.75">
      <c r="A683" s="38">
        <v>33626</v>
      </c>
      <c r="B683" s="38" t="s">
        <v>35</v>
      </c>
      <c r="C683" s="38">
        <v>1390</v>
      </c>
    </row>
    <row r="684" spans="1:3" ht="12.75">
      <c r="A684" s="38">
        <v>40312</v>
      </c>
      <c r="B684" s="38" t="s">
        <v>16</v>
      </c>
      <c r="C684" s="38">
        <v>1390</v>
      </c>
    </row>
    <row r="685" spans="1:3" ht="12.75">
      <c r="A685" s="38">
        <v>7498</v>
      </c>
      <c r="B685" s="38" t="s">
        <v>872</v>
      </c>
      <c r="C685" s="38">
        <v>1390</v>
      </c>
    </row>
    <row r="686" spans="1:3" ht="12.75">
      <c r="A686" s="38">
        <v>34576</v>
      </c>
      <c r="B686" s="38" t="s">
        <v>46</v>
      </c>
      <c r="C686" s="38">
        <v>1389</v>
      </c>
    </row>
    <row r="687" spans="1:3" ht="12.75">
      <c r="A687" s="38">
        <v>36927</v>
      </c>
      <c r="B687" s="38" t="s">
        <v>1191</v>
      </c>
      <c r="C687" s="38">
        <v>1388</v>
      </c>
    </row>
    <row r="688" spans="1:3" ht="12.75">
      <c r="A688" s="38">
        <v>6785</v>
      </c>
      <c r="B688" s="38" t="s">
        <v>829</v>
      </c>
      <c r="C688" s="38">
        <v>1387</v>
      </c>
    </row>
    <row r="689" spans="1:3" ht="12.75">
      <c r="A689" s="38">
        <v>50555</v>
      </c>
      <c r="B689" s="38" t="s">
        <v>534</v>
      </c>
      <c r="C689" s="38">
        <v>1387</v>
      </c>
    </row>
    <row r="690" spans="1:3" ht="12.75">
      <c r="A690" s="38">
        <v>35882</v>
      </c>
      <c r="B690" s="38" t="s">
        <v>79</v>
      </c>
      <c r="C690" s="38">
        <v>1385</v>
      </c>
    </row>
    <row r="691" spans="1:3" ht="12.75">
      <c r="A691" s="38">
        <v>28959</v>
      </c>
      <c r="B691" s="38" t="s">
        <v>1869</v>
      </c>
      <c r="C691" s="38">
        <v>1383</v>
      </c>
    </row>
    <row r="692" spans="1:3" ht="12.75">
      <c r="A692" s="38">
        <v>22942</v>
      </c>
      <c r="B692" s="38" t="s">
        <v>1710</v>
      </c>
      <c r="C692" s="38">
        <v>1379</v>
      </c>
    </row>
    <row r="693" spans="1:3" ht="12.75">
      <c r="A693" s="38">
        <v>39616</v>
      </c>
      <c r="B693" s="38" t="s">
        <v>212</v>
      </c>
      <c r="C693" s="38">
        <v>1379</v>
      </c>
    </row>
    <row r="694" spans="1:3" ht="12.75">
      <c r="A694" s="38">
        <v>50458</v>
      </c>
      <c r="B694" s="38" t="s">
        <v>532</v>
      </c>
      <c r="C694" s="38">
        <v>1377</v>
      </c>
    </row>
    <row r="695" spans="1:3" ht="12.75">
      <c r="A695" s="38">
        <v>46647</v>
      </c>
      <c r="B695" s="38" t="s">
        <v>480</v>
      </c>
      <c r="C695" s="38">
        <v>1376</v>
      </c>
    </row>
    <row r="696" spans="1:3" ht="12.75">
      <c r="A696" s="38">
        <v>48178</v>
      </c>
      <c r="B696" s="38" t="s">
        <v>505</v>
      </c>
      <c r="C696" s="38">
        <v>1375</v>
      </c>
    </row>
    <row r="697" spans="1:3" ht="12.75">
      <c r="A697" s="38">
        <v>53376</v>
      </c>
      <c r="B697" s="38" t="s">
        <v>579</v>
      </c>
      <c r="C697" s="38">
        <v>1374</v>
      </c>
    </row>
    <row r="698" spans="1:3" ht="12.75">
      <c r="A698" s="38">
        <v>45128</v>
      </c>
      <c r="B698" s="38" t="s">
        <v>438</v>
      </c>
      <c r="C698" s="38">
        <v>1374</v>
      </c>
    </row>
    <row r="699" spans="1:3" ht="12.75">
      <c r="A699" s="38">
        <v>1155</v>
      </c>
      <c r="B699" s="38" t="s">
        <v>714</v>
      </c>
      <c r="C699" s="38">
        <v>1374</v>
      </c>
    </row>
    <row r="700" spans="1:3" ht="12.75">
      <c r="A700" s="38">
        <v>10087</v>
      </c>
      <c r="B700" s="38" t="s">
        <v>1045</v>
      </c>
      <c r="C700" s="38">
        <v>1373</v>
      </c>
    </row>
    <row r="701" spans="1:3" ht="12.75">
      <c r="A701" s="38">
        <v>18023</v>
      </c>
      <c r="B701" s="38" t="s">
        <v>1468</v>
      </c>
      <c r="C701" s="38">
        <v>1373</v>
      </c>
    </row>
    <row r="702" spans="1:3" ht="12.75">
      <c r="A702" s="38">
        <v>41840</v>
      </c>
      <c r="B702" s="38" t="s">
        <v>306</v>
      </c>
      <c r="C702" s="38">
        <v>1372</v>
      </c>
    </row>
    <row r="703" spans="1:3" ht="12.75">
      <c r="A703" s="38">
        <v>52957</v>
      </c>
      <c r="B703" s="38" t="s">
        <v>576</v>
      </c>
      <c r="C703" s="38">
        <v>1371</v>
      </c>
    </row>
    <row r="704" spans="1:3" ht="12.75">
      <c r="A704" s="38">
        <v>23167</v>
      </c>
      <c r="B704" s="38" t="s">
        <v>1719</v>
      </c>
      <c r="C704" s="38">
        <v>1367</v>
      </c>
    </row>
    <row r="705" spans="1:3" ht="12.75">
      <c r="A705" s="38">
        <v>36081</v>
      </c>
      <c r="B705" s="38" t="s">
        <v>90</v>
      </c>
      <c r="C705" s="38">
        <v>1366</v>
      </c>
    </row>
    <row r="706" spans="1:3" ht="12.75">
      <c r="A706" s="38">
        <v>38156</v>
      </c>
      <c r="B706" s="38" t="s">
        <v>172</v>
      </c>
      <c r="C706" s="38">
        <v>1366</v>
      </c>
    </row>
    <row r="707" spans="1:3" ht="12.75">
      <c r="A707" s="38">
        <v>35998</v>
      </c>
      <c r="B707" s="38" t="s">
        <v>86</v>
      </c>
      <c r="C707" s="38">
        <v>1364</v>
      </c>
    </row>
    <row r="708" spans="1:3" ht="12.75">
      <c r="A708" s="38">
        <v>3077</v>
      </c>
      <c r="B708" s="38" t="s">
        <v>729</v>
      </c>
      <c r="C708" s="38">
        <v>1364</v>
      </c>
    </row>
    <row r="709" spans="1:3" ht="12.75">
      <c r="A709" s="38">
        <v>29645</v>
      </c>
      <c r="B709" s="38" t="s">
        <v>1882</v>
      </c>
      <c r="C709" s="38">
        <v>1363</v>
      </c>
    </row>
    <row r="710" spans="1:3" ht="12.75">
      <c r="A710" s="38">
        <v>43010</v>
      </c>
      <c r="B710" s="38" t="s">
        <v>362</v>
      </c>
      <c r="C710" s="38">
        <v>1359</v>
      </c>
    </row>
    <row r="711" spans="1:3" ht="12.75">
      <c r="A711" s="38">
        <v>43</v>
      </c>
      <c r="B711" s="38" t="s">
        <v>704</v>
      </c>
      <c r="C711" s="38">
        <v>1359</v>
      </c>
    </row>
    <row r="712" spans="1:3" ht="12.75">
      <c r="A712" s="38">
        <v>58084</v>
      </c>
      <c r="B712" s="38" t="s">
        <v>626</v>
      </c>
      <c r="C712" s="38">
        <v>1358</v>
      </c>
    </row>
    <row r="713" spans="1:3" ht="12.75">
      <c r="A713" s="38">
        <v>20087</v>
      </c>
      <c r="B713" s="38" t="s">
        <v>1650</v>
      </c>
      <c r="C713" s="38">
        <v>1358</v>
      </c>
    </row>
    <row r="714" spans="1:3" ht="12.75">
      <c r="A714" s="38">
        <v>41408</v>
      </c>
      <c r="B714" s="38" t="s">
        <v>284</v>
      </c>
      <c r="C714" s="38">
        <v>1357</v>
      </c>
    </row>
    <row r="715" spans="1:3" ht="12.75">
      <c r="A715" s="38">
        <v>5291</v>
      </c>
      <c r="B715" s="38" t="s">
        <v>761</v>
      </c>
      <c r="C715" s="38">
        <v>1356</v>
      </c>
    </row>
    <row r="716" spans="1:3" ht="12.75">
      <c r="A716" s="38">
        <v>20443</v>
      </c>
      <c r="B716" s="38" t="s">
        <v>1658</v>
      </c>
      <c r="C716" s="38">
        <v>1352</v>
      </c>
    </row>
    <row r="717" spans="1:3" ht="12.75">
      <c r="A717" s="38">
        <v>33171</v>
      </c>
      <c r="B717" s="38" t="s">
        <v>14</v>
      </c>
      <c r="C717" s="38">
        <v>1352</v>
      </c>
    </row>
    <row r="718" spans="1:3" ht="12.75">
      <c r="A718" s="38">
        <v>48909</v>
      </c>
      <c r="B718" s="38" t="s">
        <v>515</v>
      </c>
      <c r="C718" s="38">
        <v>1351</v>
      </c>
    </row>
    <row r="719" spans="1:3" ht="12.75">
      <c r="A719" s="38">
        <v>36099</v>
      </c>
      <c r="B719" s="38" t="s">
        <v>91</v>
      </c>
      <c r="C719" s="38">
        <v>1350</v>
      </c>
    </row>
    <row r="720" spans="1:3" ht="12.75">
      <c r="A720" s="38">
        <v>78531</v>
      </c>
      <c r="B720" s="38" t="s">
        <v>669</v>
      </c>
      <c r="C720" s="38">
        <v>1349</v>
      </c>
    </row>
    <row r="721" spans="1:3" ht="12.75">
      <c r="A721" s="38">
        <v>8818</v>
      </c>
      <c r="B721" s="38" t="s">
        <v>937</v>
      </c>
      <c r="C721" s="38">
        <v>1349</v>
      </c>
    </row>
    <row r="722" spans="1:3" ht="12.75">
      <c r="A722" s="38">
        <v>35696</v>
      </c>
      <c r="B722" s="38" t="s">
        <v>74</v>
      </c>
      <c r="C722" s="38">
        <v>1349</v>
      </c>
    </row>
    <row r="723" spans="1:3" ht="12.75">
      <c r="A723" s="38">
        <v>10038</v>
      </c>
      <c r="B723" s="38" t="s">
        <v>996</v>
      </c>
      <c r="C723" s="38">
        <v>1348</v>
      </c>
    </row>
    <row r="724" spans="1:3" ht="12.75">
      <c r="A724" s="38">
        <v>7773</v>
      </c>
      <c r="B724" s="38" t="s">
        <v>888</v>
      </c>
      <c r="C724" s="38">
        <v>1346</v>
      </c>
    </row>
    <row r="725" spans="1:3" ht="12.75">
      <c r="A725" s="38">
        <v>14826</v>
      </c>
      <c r="B725" s="38" t="s">
        <v>1336</v>
      </c>
      <c r="C725" s="38">
        <v>1345</v>
      </c>
    </row>
    <row r="726" spans="1:3" ht="12.75">
      <c r="A726" s="38">
        <v>38075</v>
      </c>
      <c r="B726" s="38" t="s">
        <v>169</v>
      </c>
      <c r="C726" s="38">
        <v>1345</v>
      </c>
    </row>
    <row r="727" spans="1:3" ht="12.75">
      <c r="A727" s="38">
        <v>5860</v>
      </c>
      <c r="B727" s="38" t="s">
        <v>778</v>
      </c>
      <c r="C727" s="38">
        <v>1343</v>
      </c>
    </row>
    <row r="728" spans="1:3" ht="12.75">
      <c r="A728" s="38">
        <v>9024</v>
      </c>
      <c r="B728" s="38" t="s">
        <v>951</v>
      </c>
      <c r="C728" s="38">
        <v>1343</v>
      </c>
    </row>
    <row r="729" spans="1:3" ht="12.75">
      <c r="A729" s="38">
        <v>26697</v>
      </c>
      <c r="B729" s="38" t="s">
        <v>1820</v>
      </c>
      <c r="C729" s="38">
        <v>1342</v>
      </c>
    </row>
    <row r="730" spans="1:3" ht="12.75">
      <c r="A730" s="38">
        <v>5193</v>
      </c>
      <c r="B730" s="38" t="s">
        <v>757</v>
      </c>
      <c r="C730" s="38">
        <v>1341</v>
      </c>
    </row>
    <row r="731" spans="1:3" ht="12.75">
      <c r="A731" s="38">
        <v>11019</v>
      </c>
      <c r="B731" s="38" t="s">
        <v>1192</v>
      </c>
      <c r="C731" s="38">
        <v>1341</v>
      </c>
    </row>
    <row r="732" spans="1:3" ht="12.75">
      <c r="A732" s="38">
        <v>46272</v>
      </c>
      <c r="B732" s="38" t="s">
        <v>471</v>
      </c>
      <c r="C732" s="38">
        <v>1341</v>
      </c>
    </row>
    <row r="733" spans="1:3" ht="12.75">
      <c r="A733" s="38">
        <v>42421</v>
      </c>
      <c r="B733" s="38" t="s">
        <v>336</v>
      </c>
      <c r="C733" s="38">
        <v>1339</v>
      </c>
    </row>
    <row r="734" spans="1:3" ht="12.75">
      <c r="A734" s="38">
        <v>49263</v>
      </c>
      <c r="B734" s="38" t="s">
        <v>517</v>
      </c>
      <c r="C734" s="38">
        <v>1338</v>
      </c>
    </row>
    <row r="735" spans="1:3" ht="12.75">
      <c r="A735" s="38">
        <v>23043</v>
      </c>
      <c r="B735" s="38" t="s">
        <v>1713</v>
      </c>
      <c r="C735" s="38">
        <v>1338</v>
      </c>
    </row>
    <row r="736" spans="1:3" ht="12.75">
      <c r="A736" s="38">
        <v>16373</v>
      </c>
      <c r="B736" s="38" t="s">
        <v>1401</v>
      </c>
      <c r="C736" s="38">
        <v>1337</v>
      </c>
    </row>
    <row r="737" spans="1:3" ht="12.75">
      <c r="A737" s="38">
        <v>50903</v>
      </c>
      <c r="B737" s="38" t="s">
        <v>535</v>
      </c>
      <c r="C737" s="38">
        <v>1337</v>
      </c>
    </row>
    <row r="738" spans="1:3" ht="12.75">
      <c r="A738" s="38">
        <v>14087</v>
      </c>
      <c r="B738" s="38" t="s">
        <v>1310</v>
      </c>
      <c r="C738" s="38">
        <v>1335</v>
      </c>
    </row>
    <row r="739" spans="1:3" ht="12.75">
      <c r="A739" s="38">
        <v>10037</v>
      </c>
      <c r="B739" s="38" t="s">
        <v>995</v>
      </c>
      <c r="C739" s="38">
        <v>1334</v>
      </c>
    </row>
    <row r="740" spans="1:3" ht="12.75">
      <c r="A740" s="38">
        <v>23078</v>
      </c>
      <c r="B740" s="38" t="s">
        <v>1714</v>
      </c>
      <c r="C740" s="38">
        <v>1333</v>
      </c>
    </row>
    <row r="741" spans="1:3" ht="12.75">
      <c r="A741" s="38">
        <v>10944</v>
      </c>
      <c r="B741" s="38" t="s">
        <v>1150</v>
      </c>
      <c r="C741" s="38">
        <v>1333</v>
      </c>
    </row>
    <row r="742" spans="1:3" ht="12.75">
      <c r="A742" s="38">
        <v>41351</v>
      </c>
      <c r="B742" s="38" t="s">
        <v>283</v>
      </c>
      <c r="C742" s="38">
        <v>1332</v>
      </c>
    </row>
    <row r="743" spans="1:3" ht="12.75">
      <c r="A743" s="38">
        <v>37541</v>
      </c>
      <c r="B743" s="38" t="s">
        <v>152</v>
      </c>
      <c r="C743" s="38">
        <v>1332</v>
      </c>
    </row>
    <row r="744" spans="1:3" ht="12.75">
      <c r="A744" s="38">
        <v>7943</v>
      </c>
      <c r="B744" s="38" t="s">
        <v>896</v>
      </c>
      <c r="C744" s="38">
        <v>1329</v>
      </c>
    </row>
    <row r="745" spans="1:3" ht="12.75">
      <c r="A745" s="38">
        <v>52876</v>
      </c>
      <c r="B745" s="38" t="s">
        <v>565</v>
      </c>
      <c r="C745" s="38">
        <v>1328</v>
      </c>
    </row>
    <row r="746" spans="1:3" ht="12.75">
      <c r="A746" s="38">
        <v>32671</v>
      </c>
      <c r="B746" s="38" t="s">
        <v>1948</v>
      </c>
      <c r="C746" s="38">
        <v>1327</v>
      </c>
    </row>
    <row r="747" spans="1:3" ht="12.75">
      <c r="A747" s="38">
        <v>56880</v>
      </c>
      <c r="B747" s="38" t="s">
        <v>621</v>
      </c>
      <c r="C747" s="38">
        <v>1325</v>
      </c>
    </row>
    <row r="748" spans="1:3" ht="12.75">
      <c r="A748" s="38">
        <v>45691</v>
      </c>
      <c r="B748" s="38" t="s">
        <v>455</v>
      </c>
      <c r="C748" s="38">
        <v>1325</v>
      </c>
    </row>
    <row r="749" spans="1:3" ht="12.75">
      <c r="A749" s="38">
        <v>45713</v>
      </c>
      <c r="B749" s="38" t="s">
        <v>456</v>
      </c>
      <c r="C749" s="38">
        <v>1325</v>
      </c>
    </row>
    <row r="750" spans="1:3" ht="12.75">
      <c r="A750" s="38">
        <v>32468</v>
      </c>
      <c r="B750" s="38" t="s">
        <v>1939</v>
      </c>
      <c r="C750" s="38">
        <v>1324</v>
      </c>
    </row>
    <row r="751" spans="1:3" ht="12.75">
      <c r="A751" s="38">
        <v>33359</v>
      </c>
      <c r="B751" s="38" t="s">
        <v>23</v>
      </c>
      <c r="C751" s="38">
        <v>1321</v>
      </c>
    </row>
    <row r="752" spans="1:3" ht="12.75">
      <c r="A752" s="38">
        <v>52302</v>
      </c>
      <c r="B752" s="38" t="s">
        <v>557</v>
      </c>
      <c r="C752" s="38">
        <v>1321</v>
      </c>
    </row>
    <row r="753" spans="1:3" ht="12.75">
      <c r="A753" s="38">
        <v>24261</v>
      </c>
      <c r="B753" s="38" t="s">
        <v>1759</v>
      </c>
      <c r="C753" s="38">
        <v>1320</v>
      </c>
    </row>
    <row r="754" spans="1:3" ht="12.75">
      <c r="A754" s="38">
        <v>35432</v>
      </c>
      <c r="B754" s="38" t="s">
        <v>66</v>
      </c>
      <c r="C754" s="38">
        <v>1319</v>
      </c>
    </row>
    <row r="755" spans="1:3" ht="12.75">
      <c r="A755" s="38">
        <v>40975</v>
      </c>
      <c r="B755" s="38" t="s">
        <v>268</v>
      </c>
      <c r="C755" s="38">
        <v>1319</v>
      </c>
    </row>
    <row r="756" spans="1:3" ht="12.75">
      <c r="A756" s="38">
        <v>12955</v>
      </c>
      <c r="B756" s="38" t="s">
        <v>1270</v>
      </c>
      <c r="C756" s="38">
        <v>1319</v>
      </c>
    </row>
    <row r="757" spans="1:3" ht="12.75">
      <c r="A757" s="38">
        <v>85090</v>
      </c>
      <c r="B757" s="38" t="s">
        <v>675</v>
      </c>
      <c r="C757" s="38">
        <v>1318</v>
      </c>
    </row>
    <row r="758" spans="1:3" ht="12.75">
      <c r="A758" s="38">
        <v>10036</v>
      </c>
      <c r="B758" s="38" t="s">
        <v>994</v>
      </c>
      <c r="C758" s="38">
        <v>1317</v>
      </c>
    </row>
    <row r="759" spans="1:3" ht="12.75">
      <c r="A759" s="38">
        <v>46205</v>
      </c>
      <c r="B759" s="38" t="s">
        <v>470</v>
      </c>
      <c r="C759" s="38">
        <v>1316</v>
      </c>
    </row>
    <row r="760" spans="1:3" ht="12.75">
      <c r="A760" s="38">
        <v>9482</v>
      </c>
      <c r="B760" s="38" t="s">
        <v>976</v>
      </c>
      <c r="C760" s="38">
        <v>1315</v>
      </c>
    </row>
    <row r="761" spans="1:3" ht="12.75">
      <c r="A761" s="38">
        <v>10723</v>
      </c>
      <c r="B761" s="38" t="s">
        <v>1145</v>
      </c>
      <c r="C761" s="38">
        <v>1313</v>
      </c>
    </row>
    <row r="762" spans="1:3" ht="12.75">
      <c r="A762" s="38">
        <v>5975</v>
      </c>
      <c r="B762" s="38" t="s">
        <v>786</v>
      </c>
      <c r="C762" s="38">
        <v>1312</v>
      </c>
    </row>
    <row r="763" spans="1:3" ht="12.75">
      <c r="A763" s="38">
        <v>36722</v>
      </c>
      <c r="B763" s="38" t="s">
        <v>115</v>
      </c>
      <c r="C763" s="38">
        <v>1311</v>
      </c>
    </row>
    <row r="764" spans="1:3" ht="12.75">
      <c r="A764" s="38">
        <v>24350</v>
      </c>
      <c r="B764" s="38" t="s">
        <v>1761</v>
      </c>
      <c r="C764" s="38">
        <v>1309</v>
      </c>
    </row>
    <row r="765" spans="1:3" ht="12.75">
      <c r="A765" s="38">
        <v>28762</v>
      </c>
      <c r="B765" s="38" t="s">
        <v>1864</v>
      </c>
      <c r="C765" s="38">
        <v>1308</v>
      </c>
    </row>
    <row r="766" spans="1:3" ht="12.75">
      <c r="A766" s="38">
        <v>8753</v>
      </c>
      <c r="B766" s="38" t="s">
        <v>932</v>
      </c>
      <c r="C766" s="38">
        <v>1308</v>
      </c>
    </row>
    <row r="767" spans="1:3" ht="12.75">
      <c r="A767" s="38">
        <v>38288</v>
      </c>
      <c r="B767" s="38" t="s">
        <v>175</v>
      </c>
      <c r="C767" s="38">
        <v>1308</v>
      </c>
    </row>
    <row r="768" spans="1:3" ht="12.75">
      <c r="A768" s="38">
        <v>53678</v>
      </c>
      <c r="B768" s="38" t="s">
        <v>584</v>
      </c>
      <c r="C768" s="38">
        <v>1307</v>
      </c>
    </row>
    <row r="769" spans="1:3" ht="12.75">
      <c r="A769" s="38">
        <v>53783</v>
      </c>
      <c r="B769" s="38" t="s">
        <v>588</v>
      </c>
      <c r="C769" s="38">
        <v>1306</v>
      </c>
    </row>
    <row r="770" spans="1:3" ht="12.75">
      <c r="A770" s="38">
        <v>9539</v>
      </c>
      <c r="B770" s="38" t="s">
        <v>979</v>
      </c>
      <c r="C770" s="38">
        <v>1304</v>
      </c>
    </row>
    <row r="771" spans="1:3" ht="12.75">
      <c r="A771" s="38">
        <v>34266</v>
      </c>
      <c r="B771" s="38" t="s">
        <v>43</v>
      </c>
      <c r="C771" s="38">
        <v>1304</v>
      </c>
    </row>
    <row r="772" spans="1:3" ht="12.75">
      <c r="A772" s="38">
        <v>7811</v>
      </c>
      <c r="B772" s="38" t="s">
        <v>890</v>
      </c>
      <c r="C772" s="38">
        <v>1301</v>
      </c>
    </row>
    <row r="773" spans="1:3" ht="12.75">
      <c r="A773" s="38">
        <v>8192</v>
      </c>
      <c r="B773" s="38" t="s">
        <v>906</v>
      </c>
      <c r="C773" s="38">
        <v>1300</v>
      </c>
    </row>
    <row r="774" spans="1:3" ht="12.75">
      <c r="A774" s="38">
        <v>15962</v>
      </c>
      <c r="B774" s="38" t="s">
        <v>1380</v>
      </c>
      <c r="C774" s="38">
        <v>1299</v>
      </c>
    </row>
    <row r="775" spans="1:3" ht="12.75">
      <c r="A775" s="38">
        <v>141</v>
      </c>
      <c r="B775" s="38" t="s">
        <v>709</v>
      </c>
      <c r="C775" s="38">
        <v>1297</v>
      </c>
    </row>
    <row r="776" spans="1:3" ht="12.75">
      <c r="A776" s="38">
        <v>44377</v>
      </c>
      <c r="B776" s="38" t="s">
        <v>415</v>
      </c>
      <c r="C776" s="38">
        <v>1295</v>
      </c>
    </row>
    <row r="777" spans="1:3" ht="12.75">
      <c r="A777" s="38">
        <v>10072</v>
      </c>
      <c r="B777" s="38" t="s">
        <v>1031</v>
      </c>
      <c r="C777" s="38">
        <v>1294</v>
      </c>
    </row>
    <row r="778" spans="1:3" ht="12.75">
      <c r="A778" s="38">
        <v>10046</v>
      </c>
      <c r="B778" s="38" t="s">
        <v>1008</v>
      </c>
      <c r="C778" s="38">
        <v>1286</v>
      </c>
    </row>
    <row r="779" spans="1:3" ht="12.75">
      <c r="A779" s="38">
        <v>43893</v>
      </c>
      <c r="B779" s="38" t="s">
        <v>400</v>
      </c>
      <c r="C779" s="38">
        <v>1284</v>
      </c>
    </row>
    <row r="780" spans="1:3" ht="12.75">
      <c r="A780" s="38">
        <v>5827</v>
      </c>
      <c r="B780" s="38" t="s">
        <v>777</v>
      </c>
      <c r="C780" s="38">
        <v>1282</v>
      </c>
    </row>
    <row r="781" spans="1:3" ht="12.75">
      <c r="A781" s="38">
        <v>9211</v>
      </c>
      <c r="B781" s="38" t="s">
        <v>960</v>
      </c>
      <c r="C781" s="38">
        <v>1280</v>
      </c>
    </row>
    <row r="782" spans="1:3" ht="12.75">
      <c r="A782" s="38">
        <v>5002</v>
      </c>
      <c r="B782" s="38" t="s">
        <v>749</v>
      </c>
      <c r="C782" s="38">
        <v>1279</v>
      </c>
    </row>
    <row r="783" spans="1:3" ht="12.75">
      <c r="A783" s="38">
        <v>30449</v>
      </c>
      <c r="B783" s="38" t="s">
        <v>1897</v>
      </c>
      <c r="C783" s="38">
        <v>1279</v>
      </c>
    </row>
    <row r="784" spans="1:3" ht="12.75">
      <c r="A784" s="38">
        <v>2658</v>
      </c>
      <c r="B784" s="38" t="s">
        <v>728</v>
      </c>
      <c r="C784" s="38">
        <v>1277</v>
      </c>
    </row>
    <row r="785" spans="1:3" ht="12.75">
      <c r="A785" s="38">
        <v>10502</v>
      </c>
      <c r="B785" s="38" t="s">
        <v>1133</v>
      </c>
      <c r="C785" s="38">
        <v>1266</v>
      </c>
    </row>
    <row r="786" spans="1:3" ht="12.75">
      <c r="A786" s="38">
        <v>33324</v>
      </c>
      <c r="B786" s="38" t="s">
        <v>22</v>
      </c>
      <c r="C786" s="38">
        <v>1265</v>
      </c>
    </row>
    <row r="787" spans="1:3" ht="12.75">
      <c r="A787" s="38">
        <v>40479</v>
      </c>
      <c r="B787" s="38" t="s">
        <v>250</v>
      </c>
      <c r="C787" s="38">
        <v>1258</v>
      </c>
    </row>
    <row r="788" spans="1:3" ht="12.75">
      <c r="A788" s="38">
        <v>22195</v>
      </c>
      <c r="B788" s="38" t="s">
        <v>1695</v>
      </c>
      <c r="C788" s="38">
        <v>1258</v>
      </c>
    </row>
    <row r="789" spans="1:3" ht="12.75">
      <c r="A789" s="38">
        <v>1970</v>
      </c>
      <c r="B789" s="38" t="s">
        <v>721</v>
      </c>
      <c r="C789" s="38">
        <v>1256</v>
      </c>
    </row>
    <row r="790" spans="1:3" ht="12.75">
      <c r="A790" s="38">
        <v>31372</v>
      </c>
      <c r="B790" s="38" t="s">
        <v>1914</v>
      </c>
      <c r="C790" s="38">
        <v>1253</v>
      </c>
    </row>
    <row r="791" spans="1:3" ht="12.75">
      <c r="A791" s="38">
        <v>33286</v>
      </c>
      <c r="B791" s="38" t="s">
        <v>19</v>
      </c>
      <c r="C791" s="38">
        <v>1252</v>
      </c>
    </row>
    <row r="792" spans="1:3" ht="12.75">
      <c r="A792" s="38">
        <v>31500</v>
      </c>
      <c r="B792" s="38" t="s">
        <v>1917</v>
      </c>
      <c r="C792" s="38">
        <v>1250</v>
      </c>
    </row>
    <row r="793" spans="1:3" ht="12.75">
      <c r="A793" s="38">
        <v>54348</v>
      </c>
      <c r="B793" s="38" t="s">
        <v>596</v>
      </c>
      <c r="C793" s="38">
        <v>1249</v>
      </c>
    </row>
    <row r="794" spans="1:3" ht="12.75">
      <c r="A794" s="38">
        <v>10199</v>
      </c>
      <c r="B794" s="38" t="s">
        <v>1105</v>
      </c>
      <c r="C794" s="38">
        <v>1246</v>
      </c>
    </row>
    <row r="795" spans="1:3" ht="12.75">
      <c r="A795" s="38">
        <v>5126</v>
      </c>
      <c r="B795" s="38" t="s">
        <v>754</v>
      </c>
      <c r="C795" s="38">
        <v>1243</v>
      </c>
    </row>
    <row r="796" spans="1:3" ht="12.75">
      <c r="A796" s="38">
        <v>42609</v>
      </c>
      <c r="B796" s="38" t="s">
        <v>343</v>
      </c>
      <c r="C796" s="38">
        <v>1243</v>
      </c>
    </row>
    <row r="797" spans="1:3" ht="12.75">
      <c r="A797" s="38">
        <v>41254</v>
      </c>
      <c r="B797" s="38" t="s">
        <v>281</v>
      </c>
      <c r="C797" s="38">
        <v>1243</v>
      </c>
    </row>
    <row r="798" spans="1:3" ht="12.75">
      <c r="A798" s="38">
        <v>31046</v>
      </c>
      <c r="B798" s="38" t="s">
        <v>1906</v>
      </c>
      <c r="C798" s="38">
        <v>1242</v>
      </c>
    </row>
    <row r="799" spans="1:3" ht="12.75">
      <c r="A799" s="38">
        <v>15717</v>
      </c>
      <c r="B799" s="38" t="s">
        <v>1370</v>
      </c>
      <c r="C799" s="38">
        <v>1240</v>
      </c>
    </row>
    <row r="800" spans="1:3" ht="12.75">
      <c r="A800" s="38">
        <v>53937</v>
      </c>
      <c r="B800" s="38" t="s">
        <v>590</v>
      </c>
      <c r="C800" s="38">
        <v>1238</v>
      </c>
    </row>
    <row r="801" spans="1:3" ht="12.75">
      <c r="A801" s="38">
        <v>34932</v>
      </c>
      <c r="B801" s="38" t="s">
        <v>55</v>
      </c>
      <c r="C801" s="38">
        <v>1238</v>
      </c>
    </row>
    <row r="802" spans="1:3" ht="12.75">
      <c r="A802" s="38">
        <v>7315</v>
      </c>
      <c r="B802" s="38" t="s">
        <v>852</v>
      </c>
      <c r="C802" s="38">
        <v>1237</v>
      </c>
    </row>
    <row r="803" spans="1:3" ht="12.75">
      <c r="A803" s="38">
        <v>45322</v>
      </c>
      <c r="B803" s="38" t="s">
        <v>443</v>
      </c>
      <c r="C803" s="38">
        <v>1235</v>
      </c>
    </row>
    <row r="804" spans="1:3" ht="12.75">
      <c r="A804" s="38">
        <v>8761</v>
      </c>
      <c r="B804" s="38" t="s">
        <v>933</v>
      </c>
      <c r="C804" s="38">
        <v>1233</v>
      </c>
    </row>
    <row r="805" spans="1:3" ht="12.75">
      <c r="A805" s="38">
        <v>14991</v>
      </c>
      <c r="B805" s="38" t="s">
        <v>1342</v>
      </c>
      <c r="C805" s="38">
        <v>1223</v>
      </c>
    </row>
    <row r="806" spans="1:3" ht="12.75">
      <c r="A806" s="38">
        <v>18465</v>
      </c>
      <c r="B806" s="38" t="s">
        <v>1608</v>
      </c>
      <c r="C806" s="38">
        <v>1221</v>
      </c>
    </row>
    <row r="807" spans="1:3" ht="12.75">
      <c r="A807" s="38">
        <v>41696</v>
      </c>
      <c r="B807" s="38" t="s">
        <v>298</v>
      </c>
      <c r="C807" s="38">
        <v>1220</v>
      </c>
    </row>
    <row r="808" spans="1:3" ht="12.75">
      <c r="A808" s="38">
        <v>41807</v>
      </c>
      <c r="B808" s="38" t="s">
        <v>303</v>
      </c>
      <c r="C808" s="38">
        <v>1220</v>
      </c>
    </row>
    <row r="809" spans="1:3" ht="12.75">
      <c r="A809" s="38">
        <v>24015</v>
      </c>
      <c r="B809" s="38" t="s">
        <v>1745</v>
      </c>
      <c r="C809" s="38">
        <v>1219</v>
      </c>
    </row>
    <row r="810" spans="1:3" ht="12.75">
      <c r="A810" s="38">
        <v>38806</v>
      </c>
      <c r="B810" s="38" t="s">
        <v>189</v>
      </c>
      <c r="C810" s="38">
        <v>1216</v>
      </c>
    </row>
    <row r="811" spans="1:3" ht="12.75">
      <c r="A811" s="38">
        <v>78</v>
      </c>
      <c r="B811" s="38" t="s">
        <v>707</v>
      </c>
      <c r="C811" s="38">
        <v>1214</v>
      </c>
    </row>
    <row r="812" spans="1:3" ht="12.75">
      <c r="A812" s="38">
        <v>28576</v>
      </c>
      <c r="B812" s="38" t="s">
        <v>1860</v>
      </c>
      <c r="C812" s="38">
        <v>1211</v>
      </c>
    </row>
    <row r="813" spans="1:3" ht="12.75">
      <c r="A813" s="38">
        <v>47511</v>
      </c>
      <c r="B813" s="38" t="s">
        <v>494</v>
      </c>
      <c r="C813" s="38">
        <v>1207</v>
      </c>
    </row>
    <row r="814" spans="1:3" ht="12.75">
      <c r="A814" s="38">
        <v>37371</v>
      </c>
      <c r="B814" s="38" t="s">
        <v>144</v>
      </c>
      <c r="C814" s="38">
        <v>1201</v>
      </c>
    </row>
    <row r="815" spans="1:3" ht="12.75">
      <c r="A815" s="38">
        <v>53660</v>
      </c>
      <c r="B815" s="38" t="s">
        <v>583</v>
      </c>
      <c r="C815" s="38">
        <v>1200</v>
      </c>
    </row>
    <row r="816" spans="1:3" ht="12.75">
      <c r="A816" s="38">
        <v>40185</v>
      </c>
      <c r="B816" s="38" t="s">
        <v>236</v>
      </c>
      <c r="C816" s="38">
        <v>1200</v>
      </c>
    </row>
    <row r="817" spans="1:3" ht="12.75">
      <c r="A817" s="38">
        <v>38024</v>
      </c>
      <c r="B817" s="38" t="s">
        <v>166</v>
      </c>
      <c r="C817" s="38">
        <v>1198</v>
      </c>
    </row>
    <row r="818" spans="1:3" ht="12.75">
      <c r="A818" s="38">
        <v>36111</v>
      </c>
      <c r="B818" s="38" t="s">
        <v>93</v>
      </c>
      <c r="C818" s="38">
        <v>1197</v>
      </c>
    </row>
    <row r="819" spans="1:3" ht="12.75">
      <c r="A819" s="38">
        <v>23647</v>
      </c>
      <c r="B819" s="38" t="s">
        <v>1731</v>
      </c>
      <c r="C819" s="38">
        <v>1196</v>
      </c>
    </row>
    <row r="820" spans="1:3" ht="12.75">
      <c r="A820" s="38">
        <v>15920</v>
      </c>
      <c r="B820" s="38" t="s">
        <v>1378</v>
      </c>
      <c r="C820" s="38">
        <v>1194</v>
      </c>
    </row>
    <row r="821" spans="1:3" ht="12.75">
      <c r="A821" s="38">
        <v>13455</v>
      </c>
      <c r="B821" s="38" t="s">
        <v>1288</v>
      </c>
      <c r="C821" s="38">
        <v>1193</v>
      </c>
    </row>
    <row r="822" spans="1:3" ht="12.75">
      <c r="A822" s="38">
        <v>31364</v>
      </c>
      <c r="B822" s="38" t="s">
        <v>1913</v>
      </c>
      <c r="C822" s="38">
        <v>1192</v>
      </c>
    </row>
    <row r="823" spans="1:3" ht="12.75">
      <c r="A823" s="38">
        <v>16381</v>
      </c>
      <c r="B823" s="38" t="s">
        <v>1402</v>
      </c>
      <c r="C823" s="38">
        <v>1188</v>
      </c>
    </row>
    <row r="824" spans="1:3" ht="12.75">
      <c r="A824" s="38">
        <v>7757</v>
      </c>
      <c r="B824" s="38" t="s">
        <v>886</v>
      </c>
      <c r="C824" s="38">
        <v>1186</v>
      </c>
    </row>
    <row r="825" spans="1:3" ht="12.75">
      <c r="A825" s="38">
        <v>18112</v>
      </c>
      <c r="B825" s="38" t="s">
        <v>1472</v>
      </c>
      <c r="C825" s="38">
        <v>1185</v>
      </c>
    </row>
    <row r="826" spans="1:3" ht="12.75">
      <c r="A826" s="38">
        <v>10045</v>
      </c>
      <c r="B826" s="38" t="s">
        <v>1007</v>
      </c>
      <c r="C826" s="38">
        <v>1181</v>
      </c>
    </row>
    <row r="827" spans="1:3" ht="12.75">
      <c r="A827" s="38">
        <v>10740</v>
      </c>
      <c r="B827" s="38" t="s">
        <v>1146</v>
      </c>
      <c r="C827" s="38">
        <v>1181</v>
      </c>
    </row>
    <row r="828" spans="1:3" ht="12.75">
      <c r="A828" s="38">
        <v>17051</v>
      </c>
      <c r="B828" s="38" t="s">
        <v>1432</v>
      </c>
      <c r="C828" s="38">
        <v>1180</v>
      </c>
    </row>
    <row r="829" spans="1:3" ht="12.75">
      <c r="A829" s="38">
        <v>40274</v>
      </c>
      <c r="B829" s="38" t="s">
        <v>241</v>
      </c>
      <c r="C829" s="38">
        <v>1180</v>
      </c>
    </row>
    <row r="830" spans="1:3" ht="12.75">
      <c r="A830" s="38">
        <v>22071</v>
      </c>
      <c r="B830" s="38" t="s">
        <v>1689</v>
      </c>
      <c r="C830" s="38">
        <v>1174</v>
      </c>
    </row>
    <row r="831" spans="1:3" ht="12.75">
      <c r="A831" s="38">
        <v>9547</v>
      </c>
      <c r="B831" s="38" t="s">
        <v>980</v>
      </c>
      <c r="C831" s="38">
        <v>1173</v>
      </c>
    </row>
    <row r="832" spans="1:3" ht="12.75">
      <c r="A832" s="38">
        <v>10529</v>
      </c>
      <c r="B832" s="38" t="s">
        <v>1135</v>
      </c>
      <c r="C832" s="38">
        <v>1170</v>
      </c>
    </row>
    <row r="833" spans="1:3" ht="12.75">
      <c r="A833" s="38">
        <v>41815</v>
      </c>
      <c r="B833" s="38" t="s">
        <v>304</v>
      </c>
      <c r="C833" s="38">
        <v>1169</v>
      </c>
    </row>
    <row r="834" spans="1:3" ht="12.75">
      <c r="A834" s="38">
        <v>10184</v>
      </c>
      <c r="B834" s="38" t="s">
        <v>1193</v>
      </c>
      <c r="C834" s="38">
        <v>1168</v>
      </c>
    </row>
    <row r="835" spans="1:3" ht="12.75">
      <c r="A835" s="38">
        <v>35769</v>
      </c>
      <c r="B835" s="38" t="s">
        <v>75</v>
      </c>
      <c r="C835" s="38">
        <v>1164</v>
      </c>
    </row>
    <row r="836" spans="1:3" ht="12.75">
      <c r="A836" s="38">
        <v>38628</v>
      </c>
      <c r="B836" s="38" t="s">
        <v>185</v>
      </c>
      <c r="C836" s="38">
        <v>1164</v>
      </c>
    </row>
    <row r="837" spans="1:3" ht="12.75">
      <c r="A837" s="38">
        <v>34681</v>
      </c>
      <c r="B837" s="38" t="s">
        <v>48</v>
      </c>
      <c r="C837" s="38">
        <v>1161</v>
      </c>
    </row>
    <row r="838" spans="1:3" ht="12.75">
      <c r="A838" s="38">
        <v>16608</v>
      </c>
      <c r="B838" s="38" t="s">
        <v>1414</v>
      </c>
      <c r="C838" s="38">
        <v>1157</v>
      </c>
    </row>
    <row r="839" spans="1:3" ht="12.75">
      <c r="A839" s="38">
        <v>16471</v>
      </c>
      <c r="B839" s="38" t="s">
        <v>1407</v>
      </c>
      <c r="C839" s="38">
        <v>1150</v>
      </c>
    </row>
    <row r="840" spans="1:3" ht="12.75">
      <c r="A840" s="38">
        <v>31097</v>
      </c>
      <c r="B840" s="38" t="s">
        <v>1907</v>
      </c>
      <c r="C840" s="38">
        <v>1150</v>
      </c>
    </row>
    <row r="841" spans="1:3" ht="12.75">
      <c r="A841" s="38">
        <v>32557</v>
      </c>
      <c r="B841" s="38" t="s">
        <v>1943</v>
      </c>
      <c r="C841" s="38">
        <v>1150</v>
      </c>
    </row>
    <row r="842" spans="1:3" ht="12.75">
      <c r="A842" s="38">
        <v>35874</v>
      </c>
      <c r="B842" s="38" t="s">
        <v>78</v>
      </c>
      <c r="C842" s="38">
        <v>1150</v>
      </c>
    </row>
    <row r="843" spans="1:3" ht="12.75">
      <c r="A843" s="38">
        <v>49999</v>
      </c>
      <c r="B843" s="38" t="s">
        <v>527</v>
      </c>
      <c r="C843" s="38">
        <v>1150</v>
      </c>
    </row>
    <row r="844" spans="1:3" ht="12.75">
      <c r="A844" s="38">
        <v>5789</v>
      </c>
      <c r="B844" s="38" t="s">
        <v>776</v>
      </c>
      <c r="C844" s="38">
        <v>1150</v>
      </c>
    </row>
    <row r="845" spans="1:3" ht="12.75">
      <c r="A845" s="38">
        <v>7102</v>
      </c>
      <c r="B845" s="38" t="s">
        <v>843</v>
      </c>
      <c r="C845" s="38">
        <v>1150</v>
      </c>
    </row>
    <row r="846" spans="1:3" ht="12.75">
      <c r="A846" s="38">
        <v>13234</v>
      </c>
      <c r="B846" s="38" t="s">
        <v>1278</v>
      </c>
      <c r="C846" s="38">
        <v>1150</v>
      </c>
    </row>
    <row r="847" spans="1:3" ht="12.75">
      <c r="A847" s="38">
        <v>46728</v>
      </c>
      <c r="B847" s="38" t="s">
        <v>482</v>
      </c>
      <c r="C847" s="38">
        <v>1150</v>
      </c>
    </row>
    <row r="848" spans="1:3" ht="12.75">
      <c r="A848" s="38">
        <v>7536</v>
      </c>
      <c r="B848" s="38" t="s">
        <v>875</v>
      </c>
      <c r="C848" s="38">
        <v>1150</v>
      </c>
    </row>
    <row r="849" spans="1:3" ht="12.75">
      <c r="A849" s="38">
        <v>10061</v>
      </c>
      <c r="B849" s="38" t="s">
        <v>1021</v>
      </c>
      <c r="C849" s="38">
        <v>1150</v>
      </c>
    </row>
    <row r="850" spans="1:3" ht="12.75">
      <c r="A850" s="38">
        <v>21890</v>
      </c>
      <c r="B850" s="38" t="s">
        <v>1684</v>
      </c>
      <c r="C850" s="38">
        <v>1150</v>
      </c>
    </row>
    <row r="851" spans="1:3" ht="12.75">
      <c r="A851" s="38">
        <v>43966</v>
      </c>
      <c r="B851" s="38" t="s">
        <v>403</v>
      </c>
      <c r="C851" s="38">
        <v>1150</v>
      </c>
    </row>
    <row r="852" spans="1:3" ht="12.75">
      <c r="A852" s="38">
        <v>7935</v>
      </c>
      <c r="B852" s="38" t="s">
        <v>895</v>
      </c>
      <c r="C852" s="38">
        <v>1150</v>
      </c>
    </row>
    <row r="853" spans="1:3" ht="12.75">
      <c r="A853" s="38">
        <v>9334</v>
      </c>
      <c r="B853" s="38" t="s">
        <v>964</v>
      </c>
      <c r="C853" s="38">
        <v>1150</v>
      </c>
    </row>
    <row r="854" spans="1:3" ht="12.75">
      <c r="A854" s="38">
        <v>9431</v>
      </c>
      <c r="B854" s="38" t="s">
        <v>971</v>
      </c>
      <c r="C854" s="38">
        <v>1150</v>
      </c>
    </row>
    <row r="855" spans="1:3" ht="12.75">
      <c r="A855" s="38">
        <v>9466</v>
      </c>
      <c r="B855" s="38" t="s">
        <v>974</v>
      </c>
      <c r="C855" s="38">
        <v>1150</v>
      </c>
    </row>
    <row r="856" spans="1:3" ht="12.75">
      <c r="A856" s="38">
        <v>37770</v>
      </c>
      <c r="B856" s="38" t="s">
        <v>160</v>
      </c>
      <c r="C856" s="38">
        <v>1150</v>
      </c>
    </row>
    <row r="857" spans="1:3" ht="12.75">
      <c r="A857" s="38">
        <v>42765</v>
      </c>
      <c r="B857" s="38" t="s">
        <v>351</v>
      </c>
      <c r="C857" s="38">
        <v>1150</v>
      </c>
    </row>
    <row r="858" spans="1:3" ht="12.75">
      <c r="A858" s="38">
        <v>15733</v>
      </c>
      <c r="B858" s="38" t="s">
        <v>1371</v>
      </c>
      <c r="C858" s="38">
        <v>1150</v>
      </c>
    </row>
    <row r="859" spans="1:3" ht="12.75">
      <c r="A859" s="38">
        <v>45624</v>
      </c>
      <c r="B859" s="38" t="s">
        <v>453</v>
      </c>
      <c r="C859" s="38">
        <v>1147</v>
      </c>
    </row>
    <row r="860" spans="1:3" ht="12.75">
      <c r="A860" s="38">
        <v>10069</v>
      </c>
      <c r="B860" s="38" t="s">
        <v>1028</v>
      </c>
      <c r="C860" s="38">
        <v>1140</v>
      </c>
    </row>
    <row r="861" spans="1:3" ht="12.75">
      <c r="A861" s="38">
        <v>43371</v>
      </c>
      <c r="B861" s="38" t="s">
        <v>374</v>
      </c>
      <c r="C861" s="38">
        <v>1136</v>
      </c>
    </row>
    <row r="862" spans="1:3" ht="12.75">
      <c r="A862" s="38">
        <v>17108</v>
      </c>
      <c r="B862" s="38" t="s">
        <v>1435</v>
      </c>
      <c r="C862" s="38">
        <v>1124</v>
      </c>
    </row>
    <row r="863" spans="1:3" ht="12.75">
      <c r="A863" s="38">
        <v>10146</v>
      </c>
      <c r="B863" s="38" t="s">
        <v>1091</v>
      </c>
      <c r="C863" s="38">
        <v>1118</v>
      </c>
    </row>
    <row r="864" spans="1:3" ht="12.75">
      <c r="A864" s="38">
        <v>25470</v>
      </c>
      <c r="B864" s="38" t="s">
        <v>1790</v>
      </c>
      <c r="C864" s="38">
        <v>1116</v>
      </c>
    </row>
    <row r="865" spans="1:3" ht="12.75">
      <c r="A865" s="38">
        <v>58327</v>
      </c>
      <c r="B865" s="38" t="s">
        <v>630</v>
      </c>
      <c r="C865" s="38">
        <v>1110</v>
      </c>
    </row>
    <row r="866" spans="1:3" ht="12.75">
      <c r="A866" s="38">
        <v>39705</v>
      </c>
      <c r="B866" s="38" t="s">
        <v>218</v>
      </c>
      <c r="C866" s="38">
        <v>1101</v>
      </c>
    </row>
    <row r="867" spans="1:3" ht="12.75">
      <c r="A867" s="38">
        <v>10077</v>
      </c>
      <c r="B867" s="38" t="s">
        <v>1036</v>
      </c>
      <c r="C867" s="38">
        <v>1075</v>
      </c>
    </row>
    <row r="868" spans="1:3" ht="12.75">
      <c r="A868" s="38">
        <v>43257</v>
      </c>
      <c r="B868" s="38" t="s">
        <v>369</v>
      </c>
      <c r="C868" s="38">
        <v>1073</v>
      </c>
    </row>
    <row r="869" spans="1:3" ht="12.75">
      <c r="A869" s="38">
        <v>9105</v>
      </c>
      <c r="B869" s="38" t="s">
        <v>953</v>
      </c>
      <c r="C869" s="38">
        <v>1046</v>
      </c>
    </row>
    <row r="870" spans="1:3" ht="12.75">
      <c r="A870" s="38">
        <v>9440</v>
      </c>
      <c r="B870" s="38" t="s">
        <v>972</v>
      </c>
      <c r="C870" s="38">
        <v>1044</v>
      </c>
    </row>
    <row r="871" spans="1:3" ht="12.75">
      <c r="A871" s="38">
        <v>39276</v>
      </c>
      <c r="B871" s="38" t="s">
        <v>201</v>
      </c>
      <c r="C871" s="38">
        <v>1036</v>
      </c>
    </row>
    <row r="872" spans="1:3" ht="12.75">
      <c r="A872" s="38">
        <v>25747</v>
      </c>
      <c r="B872" s="38" t="s">
        <v>1797</v>
      </c>
      <c r="C872" s="38">
        <v>1013</v>
      </c>
    </row>
    <row r="873" spans="1:3" ht="12.75">
      <c r="A873" s="38">
        <v>45659</v>
      </c>
      <c r="B873" s="38" t="s">
        <v>454</v>
      </c>
      <c r="C873" s="38">
        <v>1012</v>
      </c>
    </row>
    <row r="874" spans="1:3" ht="12.75">
      <c r="A874" s="38">
        <v>9148</v>
      </c>
      <c r="B874" s="38" t="s">
        <v>955</v>
      </c>
      <c r="C874" s="38">
        <v>1003</v>
      </c>
    </row>
    <row r="875" spans="1:3" ht="12.75">
      <c r="A875" s="38">
        <v>10185</v>
      </c>
      <c r="B875" s="38" t="s">
        <v>1099</v>
      </c>
      <c r="C875" s="38">
        <v>996</v>
      </c>
    </row>
    <row r="876" spans="1:3" ht="12.75">
      <c r="A876" s="38">
        <v>42277</v>
      </c>
      <c r="B876" s="38" t="s">
        <v>330</v>
      </c>
      <c r="C876" s="38">
        <v>897</v>
      </c>
    </row>
    <row r="877" spans="1:3" ht="12.75">
      <c r="A877" s="38">
        <v>37206</v>
      </c>
      <c r="B877" s="38" t="s">
        <v>137</v>
      </c>
      <c r="C877" s="38">
        <v>832</v>
      </c>
    </row>
    <row r="878" spans="1:3" ht="12.75">
      <c r="A878" s="38">
        <v>10088</v>
      </c>
      <c r="B878" s="38" t="s">
        <v>1046</v>
      </c>
      <c r="C878" s="38">
        <v>822</v>
      </c>
    </row>
    <row r="879" spans="1:3" ht="12.75">
      <c r="A879" s="38">
        <v>37818</v>
      </c>
      <c r="B879" s="38" t="s">
        <v>161</v>
      </c>
      <c r="C879" s="38">
        <v>551</v>
      </c>
    </row>
    <row r="880" spans="1:3" ht="12.75">
      <c r="A880" s="38">
        <v>4758</v>
      </c>
      <c r="B880" s="38" t="s">
        <v>743</v>
      </c>
      <c r="C880" s="38">
        <v>0</v>
      </c>
    </row>
    <row r="881" spans="1:3" ht="12.75">
      <c r="A881" s="38">
        <v>4766</v>
      </c>
      <c r="B881" s="38" t="s">
        <v>744</v>
      </c>
      <c r="C881" s="38">
        <v>0</v>
      </c>
    </row>
    <row r="882" spans="1:3" ht="12.75">
      <c r="A882" s="38">
        <v>4871</v>
      </c>
      <c r="B882" s="38" t="s">
        <v>745</v>
      </c>
      <c r="C882" s="38">
        <v>0</v>
      </c>
    </row>
    <row r="883" spans="1:3" ht="12.75">
      <c r="A883" s="38">
        <v>5096</v>
      </c>
      <c r="B883" s="38" t="s">
        <v>752</v>
      </c>
      <c r="C883" s="38">
        <v>0</v>
      </c>
    </row>
    <row r="884" spans="1:3" ht="12.75">
      <c r="A884" s="38">
        <v>5118</v>
      </c>
      <c r="B884" s="38" t="s">
        <v>753</v>
      </c>
      <c r="C884" s="38">
        <v>0</v>
      </c>
    </row>
    <row r="885" spans="1:3" ht="12.75">
      <c r="A885" s="38">
        <v>5151</v>
      </c>
      <c r="B885" s="38" t="s">
        <v>755</v>
      </c>
      <c r="C885" s="38">
        <v>0</v>
      </c>
    </row>
    <row r="886" spans="1:3" ht="12.75">
      <c r="A886" s="38">
        <v>5185</v>
      </c>
      <c r="B886" s="38" t="s">
        <v>756</v>
      </c>
      <c r="C886" s="38">
        <v>0</v>
      </c>
    </row>
    <row r="887" spans="1:3" ht="12.75">
      <c r="A887" s="38">
        <v>5223</v>
      </c>
      <c r="B887" s="38" t="s">
        <v>758</v>
      </c>
      <c r="C887" s="38">
        <v>0</v>
      </c>
    </row>
    <row r="888" spans="1:3" ht="12.75">
      <c r="A888" s="38">
        <v>5274</v>
      </c>
      <c r="B888" s="38" t="s">
        <v>760</v>
      </c>
      <c r="C888" s="38">
        <v>0</v>
      </c>
    </row>
    <row r="889" spans="1:3" ht="12.75">
      <c r="A889" s="38">
        <v>5754</v>
      </c>
      <c r="B889" s="38" t="s">
        <v>774</v>
      </c>
      <c r="C889" s="38">
        <v>0</v>
      </c>
    </row>
    <row r="890" spans="1:3" ht="12.75">
      <c r="A890" s="38">
        <v>6521</v>
      </c>
      <c r="B890" s="38" t="s">
        <v>818</v>
      </c>
      <c r="C890" s="38">
        <v>0</v>
      </c>
    </row>
    <row r="891" spans="1:3" ht="12.75">
      <c r="A891" s="38">
        <v>6548</v>
      </c>
      <c r="B891" s="38" t="s">
        <v>820</v>
      </c>
      <c r="C891" s="38">
        <v>0</v>
      </c>
    </row>
    <row r="892" spans="1:3" ht="12.75">
      <c r="A892" s="38">
        <v>6611</v>
      </c>
      <c r="B892" s="38" t="s">
        <v>824</v>
      </c>
      <c r="C892" s="38">
        <v>0</v>
      </c>
    </row>
    <row r="893" spans="1:3" ht="12.75">
      <c r="A893" s="38">
        <v>6726</v>
      </c>
      <c r="B893" s="38" t="s">
        <v>827</v>
      </c>
      <c r="C893" s="38">
        <v>0</v>
      </c>
    </row>
    <row r="894" spans="1:3" ht="12.75">
      <c r="A894" s="38">
        <v>6777</v>
      </c>
      <c r="B894" s="38" t="s">
        <v>828</v>
      </c>
      <c r="C894" s="38">
        <v>0</v>
      </c>
    </row>
    <row r="895" spans="1:3" ht="12.75">
      <c r="A895" s="38">
        <v>6793</v>
      </c>
      <c r="B895" s="38" t="s">
        <v>830</v>
      </c>
      <c r="C895" s="38">
        <v>0</v>
      </c>
    </row>
    <row r="896" spans="1:3" ht="12.75">
      <c r="A896" s="38">
        <v>6823</v>
      </c>
      <c r="B896" s="38" t="s">
        <v>832</v>
      </c>
      <c r="C896" s="38">
        <v>0</v>
      </c>
    </row>
    <row r="897" spans="1:3" ht="12.75">
      <c r="A897" s="38">
        <v>6840</v>
      </c>
      <c r="B897" s="38" t="s">
        <v>833</v>
      </c>
      <c r="C897" s="38">
        <v>0</v>
      </c>
    </row>
    <row r="898" spans="1:3" ht="12.75">
      <c r="A898" s="38">
        <v>9636</v>
      </c>
      <c r="B898" s="38" t="s">
        <v>983</v>
      </c>
      <c r="C898" s="38">
        <v>0</v>
      </c>
    </row>
    <row r="899" spans="1:3" ht="12.75">
      <c r="A899" s="38">
        <v>10034</v>
      </c>
      <c r="B899" s="38" t="s">
        <v>992</v>
      </c>
      <c r="C899" s="38">
        <v>0</v>
      </c>
    </row>
    <row r="900" spans="1:3" ht="12.75">
      <c r="A900" s="38">
        <v>10035</v>
      </c>
      <c r="B900" s="38" t="s">
        <v>993</v>
      </c>
      <c r="C900" s="38">
        <v>0</v>
      </c>
    </row>
    <row r="901" spans="1:3" ht="12.75">
      <c r="A901" s="38">
        <v>10039</v>
      </c>
      <c r="B901" s="38" t="s">
        <v>997</v>
      </c>
      <c r="C901" s="38">
        <v>0</v>
      </c>
    </row>
    <row r="902" spans="1:3" ht="12.75">
      <c r="A902" s="38">
        <v>10040</v>
      </c>
      <c r="B902" s="38" t="s">
        <v>998</v>
      </c>
      <c r="C902" s="38">
        <v>0</v>
      </c>
    </row>
    <row r="903" spans="1:3" ht="12.75">
      <c r="A903" s="38">
        <v>10041</v>
      </c>
      <c r="B903" s="38" t="s">
        <v>999</v>
      </c>
      <c r="C903" s="38">
        <v>0</v>
      </c>
    </row>
    <row r="904" spans="1:3" ht="12.75">
      <c r="A904" s="38">
        <v>10042</v>
      </c>
      <c r="B904" s="38" t="s">
        <v>1000</v>
      </c>
      <c r="C904" s="38">
        <v>0</v>
      </c>
    </row>
    <row r="905" spans="1:3" ht="12.75">
      <c r="A905" s="38">
        <v>10044</v>
      </c>
      <c r="B905" s="38" t="s">
        <v>1006</v>
      </c>
      <c r="C905" s="38">
        <v>0</v>
      </c>
    </row>
    <row r="906" spans="1:3" ht="12.75">
      <c r="A906" s="38">
        <v>10053</v>
      </c>
      <c r="B906" s="38" t="s">
        <v>1014</v>
      </c>
      <c r="C906" s="38">
        <v>0</v>
      </c>
    </row>
    <row r="907" spans="1:3" ht="12.75">
      <c r="A907" s="38">
        <v>10054</v>
      </c>
      <c r="B907" s="38" t="s">
        <v>1015</v>
      </c>
      <c r="C907" s="38">
        <v>0</v>
      </c>
    </row>
    <row r="908" spans="1:3" ht="12.75">
      <c r="A908" s="38">
        <v>10059</v>
      </c>
      <c r="B908" s="38" t="s">
        <v>1019</v>
      </c>
      <c r="C908" s="38">
        <v>0</v>
      </c>
    </row>
    <row r="909" spans="1:3" ht="12.75">
      <c r="A909" s="38">
        <v>10367</v>
      </c>
      <c r="B909" s="38" t="s">
        <v>1130</v>
      </c>
      <c r="C909" s="38">
        <v>0</v>
      </c>
    </row>
    <row r="910" spans="1:3" ht="12.75">
      <c r="A910" s="38">
        <v>11959</v>
      </c>
      <c r="B910" s="38" t="s">
        <v>1253</v>
      </c>
      <c r="C910" s="38">
        <v>0</v>
      </c>
    </row>
    <row r="911" spans="1:3" ht="12.75">
      <c r="A911" s="38">
        <v>12602</v>
      </c>
      <c r="B911" s="38" t="s">
        <v>1265</v>
      </c>
      <c r="C911" s="38">
        <v>0</v>
      </c>
    </row>
    <row r="912" spans="1:3" ht="12.75">
      <c r="A912" s="38">
        <v>16578</v>
      </c>
      <c r="B912" s="38" t="s">
        <v>1412</v>
      </c>
      <c r="C912" s="38">
        <v>0</v>
      </c>
    </row>
    <row r="913" spans="1:3" ht="12.75">
      <c r="A913" s="38">
        <v>25232</v>
      </c>
      <c r="B913" s="38" t="s">
        <v>1784</v>
      </c>
      <c r="C913" s="38">
        <v>0</v>
      </c>
    </row>
    <row r="914" spans="1:3" ht="12.75">
      <c r="A914" s="38">
        <v>33511</v>
      </c>
      <c r="B914" s="38" t="s">
        <v>29</v>
      </c>
      <c r="C914" s="38">
        <v>0</v>
      </c>
    </row>
    <row r="915" spans="1:3" ht="12.75">
      <c r="A915" s="38">
        <v>35246</v>
      </c>
      <c r="B915" s="38" t="s">
        <v>61</v>
      </c>
      <c r="C915" s="38">
        <v>0</v>
      </c>
    </row>
    <row r="916" spans="1:3" ht="12.75">
      <c r="A916" s="38">
        <v>35670</v>
      </c>
      <c r="B916" s="38" t="s">
        <v>72</v>
      </c>
      <c r="C916" s="38">
        <v>0</v>
      </c>
    </row>
    <row r="917" spans="1:3" ht="12.75">
      <c r="A917" s="38">
        <v>35840</v>
      </c>
      <c r="B917" s="38" t="s">
        <v>77</v>
      </c>
      <c r="C917" s="38">
        <v>0</v>
      </c>
    </row>
    <row r="918" spans="1:3" ht="12.75">
      <c r="A918" s="38">
        <v>35955</v>
      </c>
      <c r="B918" s="38" t="s">
        <v>82</v>
      </c>
      <c r="C918" s="38">
        <v>0</v>
      </c>
    </row>
    <row r="919" spans="1:3" ht="12.75">
      <c r="A919" s="38">
        <v>39292</v>
      </c>
      <c r="B919" s="38" t="s">
        <v>202</v>
      </c>
      <c r="C919" s="38">
        <v>0</v>
      </c>
    </row>
    <row r="920" spans="1:3" ht="12.75">
      <c r="A920" s="38">
        <v>39632</v>
      </c>
      <c r="B920" s="38" t="s">
        <v>214</v>
      </c>
      <c r="C920" s="38">
        <v>0</v>
      </c>
    </row>
    <row r="921" spans="1:3" ht="12.75">
      <c r="A921" s="38">
        <v>39683</v>
      </c>
      <c r="B921" s="38" t="s">
        <v>217</v>
      </c>
      <c r="C921" s="38">
        <v>0</v>
      </c>
    </row>
    <row r="922" spans="1:3" ht="12.75">
      <c r="A922" s="38">
        <v>39951</v>
      </c>
      <c r="B922" s="38" t="s">
        <v>227</v>
      </c>
      <c r="C922" s="38">
        <v>0</v>
      </c>
    </row>
    <row r="923" spans="1:3" ht="12.75">
      <c r="A923" s="38">
        <v>39977</v>
      </c>
      <c r="B923" s="38" t="s">
        <v>228</v>
      </c>
      <c r="C923" s="38">
        <v>0</v>
      </c>
    </row>
    <row r="924" spans="1:3" ht="12.75">
      <c r="A924" s="38">
        <v>40011</v>
      </c>
      <c r="B924" s="38" t="s">
        <v>231</v>
      </c>
      <c r="C924" s="38">
        <v>0</v>
      </c>
    </row>
    <row r="925" spans="1:3" ht="12.75">
      <c r="A925" s="38">
        <v>40096</v>
      </c>
      <c r="B925" s="38" t="s">
        <v>233</v>
      </c>
      <c r="C925" s="38">
        <v>0</v>
      </c>
    </row>
    <row r="926" spans="1:3" ht="12.75">
      <c r="A926" s="38">
        <v>43001</v>
      </c>
      <c r="B926" s="38" t="s">
        <v>361</v>
      </c>
      <c r="C926" s="38">
        <v>0</v>
      </c>
    </row>
    <row r="927" spans="1:3" ht="12.75">
      <c r="A927" s="38">
        <v>44245</v>
      </c>
      <c r="B927" s="38" t="s">
        <v>411</v>
      </c>
      <c r="C927" s="38">
        <v>0</v>
      </c>
    </row>
    <row r="928" spans="1:3" ht="12.75">
      <c r="A928" s="38">
        <v>44555</v>
      </c>
      <c r="B928" s="38" t="s">
        <v>423</v>
      </c>
      <c r="C928" s="38">
        <v>0</v>
      </c>
    </row>
    <row r="929" spans="1:3" ht="12.75">
      <c r="A929" s="38">
        <v>47546</v>
      </c>
      <c r="B929" s="38" t="s">
        <v>495</v>
      </c>
      <c r="C929" s="38">
        <v>0</v>
      </c>
    </row>
    <row r="930" spans="1:3" ht="12.75">
      <c r="A930" s="38">
        <v>55182</v>
      </c>
      <c r="B930" s="38" t="s">
        <v>606</v>
      </c>
      <c r="C930" s="38">
        <v>0</v>
      </c>
    </row>
    <row r="931" spans="1:3" ht="12.75">
      <c r="A931" s="38">
        <v>56910</v>
      </c>
      <c r="B931" s="38" t="s">
        <v>622</v>
      </c>
      <c r="C931" s="38">
        <v>0</v>
      </c>
    </row>
    <row r="932" spans="1:3" ht="12.75">
      <c r="A932" s="38">
        <v>56961</v>
      </c>
      <c r="B932" s="38" t="s">
        <v>623</v>
      </c>
      <c r="C932" s="38">
        <v>0</v>
      </c>
    </row>
    <row r="933" spans="1:3" ht="12.75">
      <c r="A933" s="38">
        <v>58068</v>
      </c>
      <c r="B933" s="38" t="s">
        <v>624</v>
      </c>
      <c r="C933" s="38">
        <v>0</v>
      </c>
    </row>
    <row r="934" spans="1:3" ht="12.75">
      <c r="A934" s="38">
        <v>11178</v>
      </c>
      <c r="B934" s="38" t="s">
        <v>1194</v>
      </c>
      <c r="C934" s="38">
        <v>0</v>
      </c>
    </row>
    <row r="935" spans="1:3" ht="12.75">
      <c r="A935" s="38">
        <v>11180</v>
      </c>
      <c r="B935" s="38" t="s">
        <v>1195</v>
      </c>
      <c r="C935" s="38">
        <v>0</v>
      </c>
    </row>
    <row r="936" spans="1:3" ht="12.75">
      <c r="A936" s="38">
        <v>11414</v>
      </c>
      <c r="B936" s="38" t="s">
        <v>1196</v>
      </c>
      <c r="C936" s="38">
        <v>0</v>
      </c>
    </row>
    <row r="937" spans="1:3" ht="12.75">
      <c r="A937" s="38">
        <v>5517</v>
      </c>
      <c r="B937" s="38" t="s">
        <v>771</v>
      </c>
      <c r="C937" s="38">
        <v>0</v>
      </c>
    </row>
    <row r="938" spans="1:3" ht="12.75">
      <c r="A938" s="38">
        <v>5878</v>
      </c>
      <c r="B938" s="38" t="s">
        <v>779</v>
      </c>
      <c r="C938" s="38">
        <v>0</v>
      </c>
    </row>
    <row r="939" spans="1:3" ht="12.75">
      <c r="A939" s="38">
        <v>7064</v>
      </c>
      <c r="B939" s="38" t="s">
        <v>841</v>
      </c>
      <c r="C939" s="38">
        <v>0</v>
      </c>
    </row>
    <row r="940" spans="1:3" ht="12.75">
      <c r="A940" s="38">
        <v>7072</v>
      </c>
      <c r="B940" s="38" t="s">
        <v>842</v>
      </c>
      <c r="C940" s="38">
        <v>0</v>
      </c>
    </row>
    <row r="941" spans="1:3" ht="12.75">
      <c r="A941" s="38">
        <v>7137</v>
      </c>
      <c r="B941" s="38" t="s">
        <v>846</v>
      </c>
      <c r="C941" s="38">
        <v>0</v>
      </c>
    </row>
    <row r="942" spans="1:3" ht="12.75">
      <c r="A942" s="38">
        <v>26271</v>
      </c>
      <c r="B942" s="38" t="s">
        <v>1808</v>
      </c>
      <c r="C942" s="38">
        <v>0</v>
      </c>
    </row>
    <row r="943" spans="1:3" ht="12.75">
      <c r="A943" s="38">
        <v>11008</v>
      </c>
      <c r="B943" s="38" t="s">
        <v>1158</v>
      </c>
      <c r="C943" s="38">
        <v>0</v>
      </c>
    </row>
    <row r="944" spans="1:3" ht="12.75">
      <c r="A944" s="38">
        <v>11009</v>
      </c>
      <c r="B944" s="38" t="s">
        <v>1159</v>
      </c>
      <c r="C944" s="38">
        <v>0</v>
      </c>
    </row>
    <row r="945" spans="1:3" ht="12.75">
      <c r="A945" s="38">
        <v>11173</v>
      </c>
      <c r="B945" s="38" t="s">
        <v>1211</v>
      </c>
      <c r="C945" s="38">
        <v>0</v>
      </c>
    </row>
    <row r="946" spans="1:3" ht="12.75">
      <c r="A946" s="38">
        <v>11174</v>
      </c>
      <c r="B946" s="38" t="s">
        <v>1197</v>
      </c>
      <c r="C946" s="38">
        <v>0</v>
      </c>
    </row>
    <row r="947" spans="1:3" ht="12.75">
      <c r="A947" s="38">
        <v>2470</v>
      </c>
      <c r="B947" s="38" t="s">
        <v>724</v>
      </c>
      <c r="C947" s="38">
        <v>0</v>
      </c>
    </row>
    <row r="948" spans="1:3" ht="12.75">
      <c r="A948" s="38">
        <v>5941</v>
      </c>
      <c r="B948" s="38" t="s">
        <v>783</v>
      </c>
      <c r="C948" s="38">
        <v>0</v>
      </c>
    </row>
    <row r="949" spans="1:3" ht="12.75">
      <c r="A949" s="38">
        <v>5983</v>
      </c>
      <c r="B949" s="38" t="s">
        <v>787</v>
      </c>
      <c r="C949" s="38">
        <v>0</v>
      </c>
    </row>
    <row r="950" spans="1:3" ht="12.75">
      <c r="A950" s="38">
        <v>6041</v>
      </c>
      <c r="B950" s="38" t="s">
        <v>791</v>
      </c>
      <c r="C950" s="38">
        <v>0</v>
      </c>
    </row>
    <row r="951" spans="1:3" ht="12.75">
      <c r="A951" s="38">
        <v>6068</v>
      </c>
      <c r="B951" s="38" t="s">
        <v>792</v>
      </c>
      <c r="C951" s="38">
        <v>0</v>
      </c>
    </row>
    <row r="952" spans="1:3" ht="12.75">
      <c r="A952" s="38">
        <v>8486</v>
      </c>
      <c r="B952" s="38" t="s">
        <v>920</v>
      </c>
      <c r="C952" s="38">
        <v>0</v>
      </c>
    </row>
    <row r="953" spans="1:3" ht="12.75">
      <c r="A953" s="38">
        <v>9407</v>
      </c>
      <c r="B953" s="38" t="s">
        <v>969</v>
      </c>
      <c r="C953" s="38">
        <v>0</v>
      </c>
    </row>
    <row r="954" spans="1:3" ht="12.75">
      <c r="A954" s="38">
        <v>15181</v>
      </c>
      <c r="B954" s="38" t="s">
        <v>1353</v>
      </c>
      <c r="C954" s="38">
        <v>0</v>
      </c>
    </row>
    <row r="955" spans="1:3" ht="12.75">
      <c r="A955" s="38">
        <v>17507</v>
      </c>
      <c r="B955" s="38" t="s">
        <v>1447</v>
      </c>
      <c r="C955" s="38">
        <v>0</v>
      </c>
    </row>
    <row r="956" spans="1:3" ht="12.75">
      <c r="A956" s="38">
        <v>17531</v>
      </c>
      <c r="B956" s="38" t="s">
        <v>1449</v>
      </c>
      <c r="C956" s="38">
        <v>0</v>
      </c>
    </row>
    <row r="957" spans="1:3" ht="12.75">
      <c r="A957" s="38">
        <v>36161</v>
      </c>
      <c r="B957" s="38" t="s">
        <v>94</v>
      </c>
      <c r="C957" s="38">
        <v>0</v>
      </c>
    </row>
    <row r="958" spans="1:3" ht="12.75">
      <c r="A958" s="38">
        <v>36242</v>
      </c>
      <c r="B958" s="38" t="s">
        <v>99</v>
      </c>
      <c r="C958" s="38">
        <v>0</v>
      </c>
    </row>
    <row r="959" spans="1:3" ht="12.75">
      <c r="A959" s="38">
        <v>40606</v>
      </c>
      <c r="B959" s="38" t="s">
        <v>256</v>
      </c>
      <c r="C959" s="38">
        <v>0</v>
      </c>
    </row>
    <row r="960" spans="1:3" ht="12.75">
      <c r="A960" s="38">
        <v>40614</v>
      </c>
      <c r="B960" s="38" t="s">
        <v>257</v>
      </c>
      <c r="C960" s="38">
        <v>0</v>
      </c>
    </row>
    <row r="961" spans="1:3" ht="12.75">
      <c r="A961" s="38">
        <v>40665</v>
      </c>
      <c r="B961" s="38" t="s">
        <v>258</v>
      </c>
      <c r="C961" s="38">
        <v>0</v>
      </c>
    </row>
    <row r="962" spans="1:3" ht="12.75">
      <c r="A962" s="38">
        <v>41017</v>
      </c>
      <c r="B962" s="38" t="s">
        <v>271</v>
      </c>
      <c r="C962" s="38">
        <v>0</v>
      </c>
    </row>
    <row r="963" spans="1:3" ht="12.75">
      <c r="A963" s="38">
        <v>43770</v>
      </c>
      <c r="B963" s="38" t="s">
        <v>394</v>
      </c>
      <c r="C963" s="38">
        <v>0</v>
      </c>
    </row>
    <row r="964" spans="1:3" ht="12.75">
      <c r="A964" s="38">
        <v>43800</v>
      </c>
      <c r="B964" s="38" t="s">
        <v>396</v>
      </c>
      <c r="C964" s="38">
        <v>0</v>
      </c>
    </row>
    <row r="965" spans="1:3" ht="12.75">
      <c r="A965" s="38">
        <v>44695</v>
      </c>
      <c r="B965" s="38" t="s">
        <v>426</v>
      </c>
      <c r="C965" s="38">
        <v>0</v>
      </c>
    </row>
    <row r="966" spans="1:3" ht="12.75">
      <c r="A966" s="38">
        <v>56642</v>
      </c>
      <c r="B966" s="38" t="s">
        <v>616</v>
      </c>
      <c r="C966" s="38">
        <v>0</v>
      </c>
    </row>
    <row r="967" spans="1:3" ht="12.75">
      <c r="A967" s="38">
        <v>56855</v>
      </c>
      <c r="B967" s="38" t="s">
        <v>620</v>
      </c>
      <c r="C967" s="38">
        <v>0</v>
      </c>
    </row>
    <row r="968" spans="1:3" ht="12.75">
      <c r="A968" s="38">
        <v>3816</v>
      </c>
      <c r="B968" s="38" t="s">
        <v>737</v>
      </c>
      <c r="C968" s="38">
        <v>0</v>
      </c>
    </row>
    <row r="969" spans="1:3" ht="12.75">
      <c r="A969" s="38">
        <v>6114</v>
      </c>
      <c r="B969" s="38" t="s">
        <v>794</v>
      </c>
      <c r="C969" s="38">
        <v>0</v>
      </c>
    </row>
    <row r="970" spans="1:3" ht="12.75">
      <c r="A970" s="38">
        <v>6289</v>
      </c>
      <c r="B970" s="38" t="s">
        <v>804</v>
      </c>
      <c r="C970" s="38">
        <v>0</v>
      </c>
    </row>
    <row r="971" spans="1:3" ht="12.75">
      <c r="A971" s="38">
        <v>6319</v>
      </c>
      <c r="B971" s="38" t="s">
        <v>807</v>
      </c>
      <c r="C971" s="38">
        <v>0</v>
      </c>
    </row>
    <row r="972" spans="1:3" ht="12.75">
      <c r="A972" s="38">
        <v>6475</v>
      </c>
      <c r="B972" s="38" t="s">
        <v>814</v>
      </c>
      <c r="C972" s="38">
        <v>0</v>
      </c>
    </row>
    <row r="973" spans="1:3" ht="12.75">
      <c r="A973" s="38">
        <v>7170</v>
      </c>
      <c r="B973" s="38" t="s">
        <v>848</v>
      </c>
      <c r="C973" s="38">
        <v>0</v>
      </c>
    </row>
    <row r="974" spans="1:3" ht="12.75">
      <c r="A974" s="38">
        <v>9351</v>
      </c>
      <c r="B974" s="38" t="s">
        <v>965</v>
      </c>
      <c r="C974" s="38">
        <v>0</v>
      </c>
    </row>
    <row r="975" spans="1:3" ht="12.75">
      <c r="A975" s="38">
        <v>14320</v>
      </c>
      <c r="B975" s="38" t="s">
        <v>1315</v>
      </c>
      <c r="C975" s="38">
        <v>0</v>
      </c>
    </row>
    <row r="976" spans="1:3" ht="12.75">
      <c r="A976" s="38">
        <v>18201</v>
      </c>
      <c r="B976" s="38" t="s">
        <v>1475</v>
      </c>
      <c r="C976" s="38">
        <v>0</v>
      </c>
    </row>
    <row r="977" spans="1:3" ht="12.75">
      <c r="A977" s="38">
        <v>22683</v>
      </c>
      <c r="B977" s="38" t="s">
        <v>1705</v>
      </c>
      <c r="C977" s="38">
        <v>0</v>
      </c>
    </row>
    <row r="978" spans="1:3" ht="12.75">
      <c r="A978" s="38">
        <v>24562</v>
      </c>
      <c r="B978" s="38" t="s">
        <v>1766</v>
      </c>
      <c r="C978" s="38">
        <v>0</v>
      </c>
    </row>
    <row r="979" spans="1:3" ht="12.75">
      <c r="A979" s="38">
        <v>30406</v>
      </c>
      <c r="B979" s="38" t="s">
        <v>1895</v>
      </c>
      <c r="C979" s="38">
        <v>0</v>
      </c>
    </row>
    <row r="980" spans="1:3" ht="12.75">
      <c r="A980" s="38">
        <v>30414</v>
      </c>
      <c r="B980" s="38" t="s">
        <v>1896</v>
      </c>
      <c r="C980" s="38">
        <v>0</v>
      </c>
    </row>
    <row r="981" spans="1:3" ht="12.75">
      <c r="A981" s="38">
        <v>36293</v>
      </c>
      <c r="B981" s="38" t="s">
        <v>101</v>
      </c>
      <c r="C981" s="38">
        <v>0</v>
      </c>
    </row>
    <row r="982" spans="1:3" ht="12.75">
      <c r="A982" s="38">
        <v>36471</v>
      </c>
      <c r="B982" s="38" t="s">
        <v>107</v>
      </c>
      <c r="C982" s="38">
        <v>0</v>
      </c>
    </row>
    <row r="983" spans="1:3" ht="12.75">
      <c r="A983" s="38">
        <v>36943</v>
      </c>
      <c r="B983" s="38" t="s">
        <v>122</v>
      </c>
      <c r="C983" s="38">
        <v>0</v>
      </c>
    </row>
    <row r="984" spans="1:3" ht="12.75">
      <c r="A984" s="38">
        <v>40711</v>
      </c>
      <c r="B984" s="38" t="s">
        <v>259</v>
      </c>
      <c r="C984" s="38">
        <v>0</v>
      </c>
    </row>
    <row r="985" spans="1:3" ht="12.75">
      <c r="A985" s="38">
        <v>40916</v>
      </c>
      <c r="B985" s="38" t="s">
        <v>265</v>
      </c>
      <c r="C985" s="38">
        <v>0</v>
      </c>
    </row>
    <row r="986" spans="1:3" ht="12.75">
      <c r="A986" s="38">
        <v>40967</v>
      </c>
      <c r="B986" s="38" t="s">
        <v>267</v>
      </c>
      <c r="C986" s="38">
        <v>0</v>
      </c>
    </row>
    <row r="987" spans="1:3" ht="12.75">
      <c r="A987" s="38">
        <v>45357</v>
      </c>
      <c r="B987" s="38" t="s">
        <v>446</v>
      </c>
      <c r="C987" s="38">
        <v>0</v>
      </c>
    </row>
    <row r="988" spans="1:3" ht="12.75">
      <c r="A988" s="38">
        <v>47937</v>
      </c>
      <c r="B988" s="38" t="s">
        <v>500</v>
      </c>
      <c r="C988" s="38">
        <v>0</v>
      </c>
    </row>
    <row r="989" spans="1:3" ht="12.75">
      <c r="A989" s="38">
        <v>47988</v>
      </c>
      <c r="B989" s="38" t="s">
        <v>503</v>
      </c>
      <c r="C989" s="38">
        <v>0</v>
      </c>
    </row>
    <row r="990" spans="1:3" ht="12.75">
      <c r="A990" s="38">
        <v>48267</v>
      </c>
      <c r="B990" s="38" t="s">
        <v>506</v>
      </c>
      <c r="C990" s="38">
        <v>0</v>
      </c>
    </row>
    <row r="991" spans="1:3" ht="12.75">
      <c r="A991" s="38">
        <v>48275</v>
      </c>
      <c r="B991" s="38" t="s">
        <v>507</v>
      </c>
      <c r="C991" s="38">
        <v>0</v>
      </c>
    </row>
    <row r="992" spans="1:3" ht="12.75">
      <c r="A992" s="38">
        <v>59013</v>
      </c>
      <c r="B992" s="38" t="s">
        <v>635</v>
      </c>
      <c r="C992" s="38">
        <v>0</v>
      </c>
    </row>
    <row r="993" spans="1:3" ht="12.75">
      <c r="A993" s="38">
        <v>59021</v>
      </c>
      <c r="B993" s="38" t="s">
        <v>636</v>
      </c>
      <c r="C993" s="38">
        <v>0</v>
      </c>
    </row>
    <row r="994" spans="1:3" ht="12.75">
      <c r="A994" s="38">
        <v>59030</v>
      </c>
      <c r="B994" s="38" t="s">
        <v>637</v>
      </c>
      <c r="C994" s="38">
        <v>0</v>
      </c>
    </row>
    <row r="995" spans="1:3" ht="12.75">
      <c r="A995" s="38">
        <v>10224</v>
      </c>
      <c r="B995" s="38" t="s">
        <v>1107</v>
      </c>
      <c r="C995" s="38">
        <v>0</v>
      </c>
    </row>
    <row r="996" spans="1:3" ht="12.75">
      <c r="A996" s="38">
        <v>7439</v>
      </c>
      <c r="B996" s="38" t="s">
        <v>869</v>
      </c>
      <c r="C996" s="38">
        <v>0</v>
      </c>
    </row>
    <row r="997" spans="1:3" ht="12.75">
      <c r="A997" s="38">
        <v>7927</v>
      </c>
      <c r="B997" s="38" t="s">
        <v>894</v>
      </c>
      <c r="C997" s="38">
        <v>0</v>
      </c>
    </row>
    <row r="998" spans="1:3" ht="12.75">
      <c r="A998" s="38">
        <v>8036</v>
      </c>
      <c r="B998" s="38" t="s">
        <v>899</v>
      </c>
      <c r="C998" s="38">
        <v>0</v>
      </c>
    </row>
    <row r="999" spans="1:3" ht="12.75">
      <c r="A999" s="38">
        <v>8125</v>
      </c>
      <c r="B999" s="38" t="s">
        <v>902</v>
      </c>
      <c r="C999" s="38">
        <v>0</v>
      </c>
    </row>
    <row r="1000" spans="1:3" ht="12.75">
      <c r="A1000" s="38">
        <v>8303</v>
      </c>
      <c r="B1000" s="38" t="s">
        <v>912</v>
      </c>
      <c r="C1000" s="38">
        <v>0</v>
      </c>
    </row>
    <row r="1001" spans="1:3" ht="12.75">
      <c r="A1001" s="38">
        <v>8371</v>
      </c>
      <c r="B1001" s="38" t="s">
        <v>915</v>
      </c>
      <c r="C1001" s="38">
        <v>0</v>
      </c>
    </row>
    <row r="1002" spans="1:3" ht="12.75">
      <c r="A1002" s="38">
        <v>8427</v>
      </c>
      <c r="B1002" s="38" t="s">
        <v>917</v>
      </c>
      <c r="C1002" s="38">
        <v>0</v>
      </c>
    </row>
    <row r="1003" spans="1:3" ht="12.75">
      <c r="A1003" s="38">
        <v>10055</v>
      </c>
      <c r="B1003" s="38" t="s">
        <v>1016</v>
      </c>
      <c r="C1003" s="38">
        <v>0</v>
      </c>
    </row>
    <row r="1004" spans="1:3" ht="12.75">
      <c r="A1004" s="38">
        <v>10056</v>
      </c>
      <c r="B1004" s="38" t="s">
        <v>1017</v>
      </c>
      <c r="C1004" s="38">
        <v>0</v>
      </c>
    </row>
    <row r="1005" spans="1:3" ht="12.75">
      <c r="A1005" s="38">
        <v>10058</v>
      </c>
      <c r="B1005" s="38" t="s">
        <v>1018</v>
      </c>
      <c r="C1005" s="38">
        <v>0</v>
      </c>
    </row>
    <row r="1006" spans="1:3" ht="12.75">
      <c r="A1006" s="38">
        <v>10060</v>
      </c>
      <c r="B1006" s="38" t="s">
        <v>1020</v>
      </c>
      <c r="C1006" s="38">
        <v>0</v>
      </c>
    </row>
    <row r="1007" spans="1:3" ht="12.75">
      <c r="A1007" s="38">
        <v>10063</v>
      </c>
      <c r="B1007" s="38" t="s">
        <v>1023</v>
      </c>
      <c r="C1007" s="38">
        <v>0</v>
      </c>
    </row>
    <row r="1008" spans="1:3" ht="12.75">
      <c r="A1008" s="38">
        <v>10064</v>
      </c>
      <c r="B1008" s="38" t="s">
        <v>1024</v>
      </c>
      <c r="C1008" s="38">
        <v>0</v>
      </c>
    </row>
    <row r="1009" spans="1:3" ht="12.75">
      <c r="A1009" s="38">
        <v>10066</v>
      </c>
      <c r="B1009" s="38" t="s">
        <v>1025</v>
      </c>
      <c r="C1009" s="38">
        <v>0</v>
      </c>
    </row>
    <row r="1010" spans="1:3" ht="12.75">
      <c r="A1010" s="38">
        <v>10092</v>
      </c>
      <c r="B1010" s="38" t="s">
        <v>1049</v>
      </c>
      <c r="C1010" s="38">
        <v>0</v>
      </c>
    </row>
    <row r="1011" spans="1:3" ht="12.75">
      <c r="A1011" s="38">
        <v>10094</v>
      </c>
      <c r="B1011" s="38" t="s">
        <v>1051</v>
      </c>
      <c r="C1011" s="38">
        <v>0</v>
      </c>
    </row>
    <row r="1012" spans="1:3" ht="12.75">
      <c r="A1012" s="38">
        <v>19054</v>
      </c>
      <c r="B1012" s="38" t="s">
        <v>1624</v>
      </c>
      <c r="C1012" s="38">
        <v>0</v>
      </c>
    </row>
    <row r="1013" spans="1:3" ht="12.75">
      <c r="A1013" s="38">
        <v>22888</v>
      </c>
      <c r="B1013" s="38" t="s">
        <v>1709</v>
      </c>
      <c r="C1013" s="38">
        <v>0</v>
      </c>
    </row>
    <row r="1014" spans="1:3" ht="12.75">
      <c r="A1014" s="38">
        <v>29963</v>
      </c>
      <c r="B1014" s="38" t="s">
        <v>1889</v>
      </c>
      <c r="C1014" s="38">
        <v>0</v>
      </c>
    </row>
    <row r="1015" spans="1:3" ht="12.75">
      <c r="A1015" s="38">
        <v>30341</v>
      </c>
      <c r="B1015" s="38" t="s">
        <v>1894</v>
      </c>
      <c r="C1015" s="38">
        <v>0</v>
      </c>
    </row>
    <row r="1016" spans="1:3" ht="12.75">
      <c r="A1016" s="38">
        <v>30601</v>
      </c>
      <c r="B1016" s="38" t="s">
        <v>1902</v>
      </c>
      <c r="C1016" s="38">
        <v>0</v>
      </c>
    </row>
    <row r="1017" spans="1:3" ht="12.75">
      <c r="A1017" s="38">
        <v>31241</v>
      </c>
      <c r="B1017" s="38" t="s">
        <v>1910</v>
      </c>
      <c r="C1017" s="38">
        <v>0</v>
      </c>
    </row>
    <row r="1018" spans="1:3" ht="12.75">
      <c r="A1018" s="38">
        <v>32514</v>
      </c>
      <c r="B1018" s="38" t="s">
        <v>1941</v>
      </c>
      <c r="C1018" s="38">
        <v>0</v>
      </c>
    </row>
    <row r="1019" spans="1:3" ht="12.75">
      <c r="A1019" s="38">
        <v>33596</v>
      </c>
      <c r="B1019" s="38" t="s">
        <v>32</v>
      </c>
      <c r="C1019" s="38">
        <v>0</v>
      </c>
    </row>
    <row r="1020" spans="1:3" ht="12.75">
      <c r="A1020" s="38">
        <v>35661</v>
      </c>
      <c r="B1020" s="38" t="s">
        <v>71</v>
      </c>
      <c r="C1020" s="38">
        <v>0</v>
      </c>
    </row>
    <row r="1021" spans="1:3" ht="12.75">
      <c r="A1021" s="38">
        <v>35777</v>
      </c>
      <c r="B1021" s="38" t="s">
        <v>76</v>
      </c>
      <c r="C1021" s="38">
        <v>0</v>
      </c>
    </row>
    <row r="1022" spans="1:3" ht="12.75">
      <c r="A1022" s="38">
        <v>36188</v>
      </c>
      <c r="B1022" s="38" t="s">
        <v>96</v>
      </c>
      <c r="C1022" s="38">
        <v>0</v>
      </c>
    </row>
    <row r="1023" spans="1:3" ht="12.75">
      <c r="A1023" s="38">
        <v>36706</v>
      </c>
      <c r="B1023" s="38" t="s">
        <v>114</v>
      </c>
      <c r="C1023" s="38">
        <v>0</v>
      </c>
    </row>
    <row r="1024" spans="1:3" ht="12.75">
      <c r="A1024" s="38">
        <v>36773</v>
      </c>
      <c r="B1024" s="38" t="s">
        <v>117</v>
      </c>
      <c r="C1024" s="38">
        <v>0</v>
      </c>
    </row>
    <row r="1025" spans="1:3" ht="12.75">
      <c r="A1025" s="38">
        <v>36846</v>
      </c>
      <c r="B1025" s="38" t="s">
        <v>118</v>
      </c>
      <c r="C1025" s="38">
        <v>0</v>
      </c>
    </row>
    <row r="1026" spans="1:3" ht="12.75">
      <c r="A1026" s="38">
        <v>36901</v>
      </c>
      <c r="B1026" s="38" t="s">
        <v>119</v>
      </c>
      <c r="C1026" s="38">
        <v>0</v>
      </c>
    </row>
    <row r="1027" spans="1:3" ht="12.75">
      <c r="A1027" s="38">
        <v>36994</v>
      </c>
      <c r="B1027" s="38" t="s">
        <v>126</v>
      </c>
      <c r="C1027" s="38">
        <v>0</v>
      </c>
    </row>
    <row r="1028" spans="1:3" ht="12.75">
      <c r="A1028" s="38">
        <v>37001</v>
      </c>
      <c r="B1028" s="38" t="s">
        <v>127</v>
      </c>
      <c r="C1028" s="38">
        <v>0</v>
      </c>
    </row>
    <row r="1029" spans="1:3" ht="12.75">
      <c r="A1029" s="38">
        <v>37036</v>
      </c>
      <c r="B1029" s="38" t="s">
        <v>130</v>
      </c>
      <c r="C1029" s="38">
        <v>0</v>
      </c>
    </row>
    <row r="1030" spans="1:3" ht="12.75">
      <c r="A1030" s="38">
        <v>37052</v>
      </c>
      <c r="B1030" s="38" t="s">
        <v>131</v>
      </c>
      <c r="C1030" s="38">
        <v>0</v>
      </c>
    </row>
    <row r="1031" spans="1:3" ht="12.75">
      <c r="A1031" s="38">
        <v>37079</v>
      </c>
      <c r="B1031" s="38" t="s">
        <v>132</v>
      </c>
      <c r="C1031" s="38">
        <v>0</v>
      </c>
    </row>
    <row r="1032" spans="1:3" ht="12.75">
      <c r="A1032" s="38">
        <v>37095</v>
      </c>
      <c r="B1032" s="38" t="s">
        <v>133</v>
      </c>
      <c r="C1032" s="38">
        <v>0</v>
      </c>
    </row>
    <row r="1033" spans="1:3" ht="12.75">
      <c r="A1033" s="38">
        <v>37109</v>
      </c>
      <c r="B1033" s="38" t="s">
        <v>134</v>
      </c>
      <c r="C1033" s="38">
        <v>0</v>
      </c>
    </row>
    <row r="1034" spans="1:3" ht="12.75">
      <c r="A1034" s="38">
        <v>37150</v>
      </c>
      <c r="B1034" s="38" t="s">
        <v>135</v>
      </c>
      <c r="C1034" s="38">
        <v>0</v>
      </c>
    </row>
    <row r="1035" spans="1:3" ht="12.75">
      <c r="A1035" s="38">
        <v>37257</v>
      </c>
      <c r="B1035" s="38" t="s">
        <v>139</v>
      </c>
      <c r="C1035" s="38">
        <v>0</v>
      </c>
    </row>
    <row r="1036" spans="1:3" ht="12.75">
      <c r="A1036" s="38">
        <v>37354</v>
      </c>
      <c r="B1036" s="38" t="s">
        <v>143</v>
      </c>
      <c r="C1036" s="38">
        <v>0</v>
      </c>
    </row>
    <row r="1037" spans="1:3" ht="12.75">
      <c r="A1037" s="38">
        <v>37397</v>
      </c>
      <c r="B1037" s="38" t="s">
        <v>145</v>
      </c>
      <c r="C1037" s="38">
        <v>0</v>
      </c>
    </row>
    <row r="1038" spans="1:3" ht="12.75">
      <c r="A1038" s="38">
        <v>37451</v>
      </c>
      <c r="B1038" s="38" t="s">
        <v>148</v>
      </c>
      <c r="C1038" s="38">
        <v>0</v>
      </c>
    </row>
    <row r="1039" spans="1:3" ht="12.75">
      <c r="A1039" s="38">
        <v>39331</v>
      </c>
      <c r="B1039" s="38" t="s">
        <v>203</v>
      </c>
      <c r="C1039" s="38">
        <v>0</v>
      </c>
    </row>
    <row r="1040" spans="1:3" ht="12.75">
      <c r="A1040" s="38">
        <v>45845</v>
      </c>
      <c r="B1040" s="38" t="s">
        <v>458</v>
      </c>
      <c r="C1040" s="38">
        <v>0</v>
      </c>
    </row>
    <row r="1041" spans="1:3" ht="12.75">
      <c r="A1041" s="38">
        <v>45861</v>
      </c>
      <c r="B1041" s="38" t="s">
        <v>460</v>
      </c>
      <c r="C1041" s="38">
        <v>0</v>
      </c>
    </row>
    <row r="1042" spans="1:3" ht="12.75">
      <c r="A1042" s="38">
        <v>58475</v>
      </c>
      <c r="B1042" s="38" t="s">
        <v>631</v>
      </c>
      <c r="C1042" s="38">
        <v>0</v>
      </c>
    </row>
    <row r="1043" spans="1:3" ht="12.75">
      <c r="A1043" s="38">
        <v>58505</v>
      </c>
      <c r="B1043" s="38" t="s">
        <v>632</v>
      </c>
      <c r="C1043" s="38">
        <v>0</v>
      </c>
    </row>
    <row r="1044" spans="1:3" ht="12.75">
      <c r="A1044" s="38">
        <v>58530</v>
      </c>
      <c r="B1044" s="38" t="s">
        <v>633</v>
      </c>
      <c r="C1044" s="38">
        <v>0</v>
      </c>
    </row>
    <row r="1045" spans="1:3" ht="12.75">
      <c r="A1045" s="38">
        <v>59552</v>
      </c>
      <c r="B1045" s="38" t="s">
        <v>1525</v>
      </c>
      <c r="C1045" s="38">
        <v>0</v>
      </c>
    </row>
    <row r="1046" spans="1:3" ht="12.75">
      <c r="A1046" s="38">
        <v>59650</v>
      </c>
      <c r="B1046" s="38" t="s">
        <v>1526</v>
      </c>
      <c r="C1046" s="38">
        <v>0</v>
      </c>
    </row>
    <row r="1047" spans="1:3" ht="12.75">
      <c r="A1047" s="38">
        <v>10176</v>
      </c>
      <c r="B1047" s="38" t="s">
        <v>1098</v>
      </c>
      <c r="C1047" s="38">
        <v>0</v>
      </c>
    </row>
    <row r="1048" spans="1:3" ht="12.75">
      <c r="A1048" s="38">
        <v>11393</v>
      </c>
      <c r="B1048" s="38" t="s">
        <v>1198</v>
      </c>
      <c r="C1048" s="38">
        <v>0</v>
      </c>
    </row>
    <row r="1049" spans="1:3" ht="12.75">
      <c r="A1049" s="38">
        <v>11684</v>
      </c>
      <c r="B1049" s="38" t="s">
        <v>1527</v>
      </c>
      <c r="C1049" s="38">
        <v>0</v>
      </c>
    </row>
    <row r="1050" spans="1:3" ht="12.75">
      <c r="A1050" s="38">
        <v>6122</v>
      </c>
      <c r="B1050" s="38" t="s">
        <v>795</v>
      </c>
      <c r="C1050" s="38">
        <v>0</v>
      </c>
    </row>
    <row r="1051" spans="1:3" ht="12.75">
      <c r="A1051" s="38">
        <v>8532</v>
      </c>
      <c r="B1051" s="38" t="s">
        <v>921</v>
      </c>
      <c r="C1051" s="38">
        <v>0</v>
      </c>
    </row>
    <row r="1052" spans="1:3" ht="12.75">
      <c r="A1052" s="38">
        <v>8559</v>
      </c>
      <c r="B1052" s="38" t="s">
        <v>922</v>
      </c>
      <c r="C1052" s="38">
        <v>0</v>
      </c>
    </row>
    <row r="1053" spans="1:3" ht="12.75">
      <c r="A1053" s="38">
        <v>8630</v>
      </c>
      <c r="B1053" s="38" t="s">
        <v>925</v>
      </c>
      <c r="C1053" s="38">
        <v>0</v>
      </c>
    </row>
    <row r="1054" spans="1:3" ht="12.75">
      <c r="A1054" s="38">
        <v>8699</v>
      </c>
      <c r="B1054" s="38" t="s">
        <v>927</v>
      </c>
      <c r="C1054" s="38">
        <v>0</v>
      </c>
    </row>
    <row r="1055" spans="1:3" ht="12.75">
      <c r="A1055" s="38">
        <v>8711</v>
      </c>
      <c r="B1055" s="38" t="s">
        <v>929</v>
      </c>
      <c r="C1055" s="38">
        <v>0</v>
      </c>
    </row>
    <row r="1056" spans="1:3" ht="12.75">
      <c r="A1056" s="38">
        <v>10062</v>
      </c>
      <c r="B1056" s="38" t="s">
        <v>1022</v>
      </c>
      <c r="C1056" s="38">
        <v>0</v>
      </c>
    </row>
    <row r="1057" spans="1:3" ht="12.75">
      <c r="A1057" s="38">
        <v>10067</v>
      </c>
      <c r="B1057" s="38" t="s">
        <v>1026</v>
      </c>
      <c r="C1057" s="38">
        <v>0</v>
      </c>
    </row>
    <row r="1058" spans="1:3" ht="12.75">
      <c r="A1058" s="38">
        <v>10070</v>
      </c>
      <c r="B1058" s="38" t="s">
        <v>1029</v>
      </c>
      <c r="C1058" s="38">
        <v>0</v>
      </c>
    </row>
    <row r="1059" spans="1:3" ht="12.75">
      <c r="A1059" s="38">
        <v>10570</v>
      </c>
      <c r="B1059" s="38" t="s">
        <v>1137</v>
      </c>
      <c r="C1059" s="38">
        <v>0</v>
      </c>
    </row>
    <row r="1060" spans="1:3" ht="12.75">
      <c r="A1060" s="38">
        <v>16110</v>
      </c>
      <c r="B1060" s="38" t="s">
        <v>1389</v>
      </c>
      <c r="C1060" s="38">
        <v>0</v>
      </c>
    </row>
    <row r="1061" spans="1:3" ht="12.75">
      <c r="A1061" s="38">
        <v>16225</v>
      </c>
      <c r="B1061" s="38" t="s">
        <v>1392</v>
      </c>
      <c r="C1061" s="38">
        <v>0</v>
      </c>
    </row>
    <row r="1062" spans="1:3" ht="12.75">
      <c r="A1062" s="38">
        <v>16233</v>
      </c>
      <c r="B1062" s="38" t="s">
        <v>1393</v>
      </c>
      <c r="C1062" s="38">
        <v>0</v>
      </c>
    </row>
    <row r="1063" spans="1:3" ht="12.75">
      <c r="A1063" s="38">
        <v>17698</v>
      </c>
      <c r="B1063" s="38" t="s">
        <v>1456</v>
      </c>
      <c r="C1063" s="38">
        <v>0</v>
      </c>
    </row>
    <row r="1064" spans="1:3" ht="12.75">
      <c r="A1064" s="38">
        <v>17701</v>
      </c>
      <c r="B1064" s="38" t="s">
        <v>1457</v>
      </c>
      <c r="C1064" s="38">
        <v>0</v>
      </c>
    </row>
    <row r="1065" spans="1:3" ht="12.75">
      <c r="A1065" s="38">
        <v>17817</v>
      </c>
      <c r="B1065" s="38" t="s">
        <v>1460</v>
      </c>
      <c r="C1065" s="38">
        <v>0</v>
      </c>
    </row>
    <row r="1066" spans="1:3" ht="12.75">
      <c r="A1066" s="38">
        <v>18431</v>
      </c>
      <c r="B1066" s="38" t="s">
        <v>1606</v>
      </c>
      <c r="C1066" s="38">
        <v>0</v>
      </c>
    </row>
    <row r="1067" spans="1:3" ht="12.75">
      <c r="A1067" s="38">
        <v>18449</v>
      </c>
      <c r="B1067" s="38" t="s">
        <v>1607</v>
      </c>
      <c r="C1067" s="38">
        <v>0</v>
      </c>
    </row>
    <row r="1068" spans="1:3" ht="12.75">
      <c r="A1068" s="38">
        <v>20613</v>
      </c>
      <c r="B1068" s="38" t="s">
        <v>1663</v>
      </c>
      <c r="C1068" s="38">
        <v>0</v>
      </c>
    </row>
    <row r="1069" spans="1:3" ht="12.75">
      <c r="A1069" s="38">
        <v>20753</v>
      </c>
      <c r="B1069" s="38" t="s">
        <v>1666</v>
      </c>
      <c r="C1069" s="38">
        <v>0</v>
      </c>
    </row>
    <row r="1070" spans="1:3" ht="12.75">
      <c r="A1070" s="38">
        <v>22560</v>
      </c>
      <c r="B1070" s="38" t="s">
        <v>1703</v>
      </c>
      <c r="C1070" s="38">
        <v>0</v>
      </c>
    </row>
    <row r="1071" spans="1:3" ht="12.75">
      <c r="A1071" s="38">
        <v>25496</v>
      </c>
      <c r="B1071" s="38" t="s">
        <v>1792</v>
      </c>
      <c r="C1071" s="38">
        <v>0</v>
      </c>
    </row>
    <row r="1072" spans="1:3" ht="12.75">
      <c r="A1072" s="38">
        <v>26328</v>
      </c>
      <c r="B1072" s="38" t="s">
        <v>1811</v>
      </c>
      <c r="C1072" s="38">
        <v>0</v>
      </c>
    </row>
    <row r="1073" spans="1:3" ht="12.75">
      <c r="A1073" s="38">
        <v>36269</v>
      </c>
      <c r="B1073" s="38" t="s">
        <v>100</v>
      </c>
      <c r="C1073" s="38">
        <v>0</v>
      </c>
    </row>
    <row r="1074" spans="1:3" ht="12.75">
      <c r="A1074" s="38">
        <v>36307</v>
      </c>
      <c r="B1074" s="38" t="s">
        <v>102</v>
      </c>
      <c r="C1074" s="38">
        <v>0</v>
      </c>
    </row>
    <row r="1075" spans="1:3" ht="12.75">
      <c r="A1075" s="38">
        <v>36439</v>
      </c>
      <c r="B1075" s="38" t="s">
        <v>105</v>
      </c>
      <c r="C1075" s="38">
        <v>0</v>
      </c>
    </row>
    <row r="1076" spans="1:3" ht="12.75">
      <c r="A1076" s="38">
        <v>39098</v>
      </c>
      <c r="B1076" s="38" t="s">
        <v>196</v>
      </c>
      <c r="C1076" s="38">
        <v>0</v>
      </c>
    </row>
    <row r="1077" spans="1:3" ht="12.75">
      <c r="A1077" s="38">
        <v>39446</v>
      </c>
      <c r="B1077" s="38" t="s">
        <v>205</v>
      </c>
      <c r="C1077" s="38">
        <v>0</v>
      </c>
    </row>
    <row r="1078" spans="1:3" ht="12.75">
      <c r="A1078" s="38">
        <v>39471</v>
      </c>
      <c r="B1078" s="38" t="s">
        <v>206</v>
      </c>
      <c r="C1078" s="38">
        <v>0</v>
      </c>
    </row>
    <row r="1079" spans="1:3" ht="12.75">
      <c r="A1079" s="38">
        <v>39551</v>
      </c>
      <c r="B1079" s="38" t="s">
        <v>208</v>
      </c>
      <c r="C1079" s="38">
        <v>0</v>
      </c>
    </row>
    <row r="1080" spans="1:3" ht="12.75">
      <c r="A1080" s="38">
        <v>39578</v>
      </c>
      <c r="B1080" s="38" t="s">
        <v>209</v>
      </c>
      <c r="C1080" s="38">
        <v>0</v>
      </c>
    </row>
    <row r="1081" spans="1:3" ht="12.75">
      <c r="A1081" s="38">
        <v>39586</v>
      </c>
      <c r="B1081" s="38" t="s">
        <v>210</v>
      </c>
      <c r="C1081" s="38">
        <v>0</v>
      </c>
    </row>
    <row r="1082" spans="1:3" ht="12.75">
      <c r="A1082" s="38">
        <v>41173</v>
      </c>
      <c r="B1082" s="38" t="s">
        <v>278</v>
      </c>
      <c r="C1082" s="38">
        <v>0</v>
      </c>
    </row>
    <row r="1083" spans="1:3" ht="12.75">
      <c r="A1083" s="38">
        <v>43796</v>
      </c>
      <c r="B1083" s="38" t="s">
        <v>395</v>
      </c>
      <c r="C1083" s="38">
        <v>0</v>
      </c>
    </row>
    <row r="1084" spans="1:3" ht="12.75">
      <c r="A1084" s="38">
        <v>43842</v>
      </c>
      <c r="B1084" s="38" t="s">
        <v>398</v>
      </c>
      <c r="C1084" s="38">
        <v>0</v>
      </c>
    </row>
    <row r="1085" spans="1:3" ht="12.75">
      <c r="A1085" s="38">
        <v>50326</v>
      </c>
      <c r="B1085" s="38" t="s">
        <v>530</v>
      </c>
      <c r="C1085" s="38">
        <v>0</v>
      </c>
    </row>
    <row r="1086" spans="1:3" ht="12.75">
      <c r="A1086" s="38">
        <v>59188</v>
      </c>
      <c r="B1086" s="38" t="s">
        <v>640</v>
      </c>
      <c r="C1086" s="38">
        <v>0</v>
      </c>
    </row>
    <row r="1087" spans="1:3" ht="12.75">
      <c r="A1087" s="38">
        <v>59269</v>
      </c>
      <c r="B1087" s="38" t="s">
        <v>641</v>
      </c>
      <c r="C1087" s="38">
        <v>0</v>
      </c>
    </row>
    <row r="1088" spans="1:3" ht="12.75">
      <c r="A1088" s="38">
        <v>59285</v>
      </c>
      <c r="B1088" s="38" t="s">
        <v>642</v>
      </c>
      <c r="C1088" s="38">
        <v>0</v>
      </c>
    </row>
    <row r="1089" spans="1:3" ht="12.75">
      <c r="A1089" s="38">
        <v>59307</v>
      </c>
      <c r="B1089" s="38" t="s">
        <v>643</v>
      </c>
      <c r="C1089" s="38">
        <v>0</v>
      </c>
    </row>
    <row r="1090" spans="1:3" ht="12.75">
      <c r="A1090" s="38">
        <v>59439</v>
      </c>
      <c r="B1090" s="38" t="s">
        <v>644</v>
      </c>
      <c r="C1090" s="38">
        <v>0</v>
      </c>
    </row>
    <row r="1091" spans="1:3" ht="12.75">
      <c r="A1091" s="38">
        <v>11549</v>
      </c>
      <c r="B1091" s="38" t="s">
        <v>1604</v>
      </c>
      <c r="C1091" s="38">
        <v>0</v>
      </c>
    </row>
    <row r="1092" spans="1:3" ht="12.75">
      <c r="A1092" s="38">
        <v>11564</v>
      </c>
      <c r="B1092" s="38" t="s">
        <v>1605</v>
      </c>
      <c r="C1092" s="38">
        <v>0</v>
      </c>
    </row>
    <row r="1093" spans="1:3" ht="12.75">
      <c r="A1093" s="38">
        <v>7161</v>
      </c>
      <c r="B1093" s="38" t="s">
        <v>847</v>
      </c>
      <c r="C1093" s="38">
        <v>0</v>
      </c>
    </row>
    <row r="1094" spans="1:3" ht="12.75">
      <c r="A1094" s="38">
        <v>8729</v>
      </c>
      <c r="B1094" s="38" t="s">
        <v>930</v>
      </c>
      <c r="C1094" s="38">
        <v>0</v>
      </c>
    </row>
    <row r="1095" spans="1:3" ht="12.75">
      <c r="A1095" s="38">
        <v>8737</v>
      </c>
      <c r="B1095" s="38" t="s">
        <v>931</v>
      </c>
      <c r="C1095" s="38">
        <v>0</v>
      </c>
    </row>
    <row r="1096" spans="1:3" ht="12.75">
      <c r="A1096" s="38">
        <v>10068</v>
      </c>
      <c r="B1096" s="38" t="s">
        <v>1027</v>
      </c>
      <c r="C1096" s="38">
        <v>0</v>
      </c>
    </row>
    <row r="1097" spans="1:3" ht="12.75">
      <c r="A1097" s="38">
        <v>11932</v>
      </c>
      <c r="B1097" s="38" t="s">
        <v>1252</v>
      </c>
      <c r="C1097" s="38">
        <v>0</v>
      </c>
    </row>
    <row r="1098" spans="1:3" ht="12.75">
      <c r="A1098" s="38">
        <v>14702</v>
      </c>
      <c r="B1098" s="38" t="s">
        <v>1332</v>
      </c>
      <c r="C1098" s="38">
        <v>0</v>
      </c>
    </row>
    <row r="1099" spans="1:3" ht="12.75">
      <c r="A1099" s="38">
        <v>14711</v>
      </c>
      <c r="B1099" s="38" t="s">
        <v>1333</v>
      </c>
      <c r="C1099" s="38">
        <v>0</v>
      </c>
    </row>
    <row r="1100" spans="1:3" ht="12.75">
      <c r="A1100" s="38">
        <v>15792</v>
      </c>
      <c r="B1100" s="38" t="s">
        <v>1374</v>
      </c>
      <c r="C1100" s="38">
        <v>0</v>
      </c>
    </row>
    <row r="1101" spans="1:3" ht="12.75">
      <c r="A1101" s="38">
        <v>22951</v>
      </c>
      <c r="B1101" s="38" t="s">
        <v>1711</v>
      </c>
      <c r="C1101" s="38">
        <v>0</v>
      </c>
    </row>
    <row r="1102" spans="1:3" ht="12.75">
      <c r="A1102" s="38">
        <v>23086</v>
      </c>
      <c r="B1102" s="38" t="s">
        <v>1715</v>
      </c>
      <c r="C1102" s="38">
        <v>0</v>
      </c>
    </row>
    <row r="1103" spans="1:3" ht="12.75">
      <c r="A1103" s="38">
        <v>23272</v>
      </c>
      <c r="B1103" s="38" t="s">
        <v>1722</v>
      </c>
      <c r="C1103" s="38">
        <v>0</v>
      </c>
    </row>
    <row r="1104" spans="1:3" ht="12.75">
      <c r="A1104" s="38">
        <v>24678</v>
      </c>
      <c r="B1104" s="38" t="s">
        <v>1771</v>
      </c>
      <c r="C1104" s="38">
        <v>0</v>
      </c>
    </row>
    <row r="1105" spans="1:3" ht="12.75">
      <c r="A1105" s="38">
        <v>27073</v>
      </c>
      <c r="B1105" s="38" t="s">
        <v>1834</v>
      </c>
      <c r="C1105" s="38">
        <v>0</v>
      </c>
    </row>
    <row r="1106" spans="1:3" ht="12.75">
      <c r="A1106" s="38">
        <v>27430</v>
      </c>
      <c r="B1106" s="38" t="s">
        <v>1840</v>
      </c>
      <c r="C1106" s="38">
        <v>0</v>
      </c>
    </row>
    <row r="1107" spans="1:3" ht="12.75">
      <c r="A1107" s="38">
        <v>27561</v>
      </c>
      <c r="B1107" s="38" t="s">
        <v>1844</v>
      </c>
      <c r="C1107" s="38">
        <v>0</v>
      </c>
    </row>
    <row r="1108" spans="1:3" ht="12.75">
      <c r="A1108" s="38">
        <v>27570</v>
      </c>
      <c r="B1108" s="38" t="s">
        <v>1845</v>
      </c>
      <c r="C1108" s="38">
        <v>0</v>
      </c>
    </row>
    <row r="1109" spans="1:3" ht="12.75">
      <c r="A1109" s="38">
        <v>27723</v>
      </c>
      <c r="B1109" s="38" t="s">
        <v>1847</v>
      </c>
      <c r="C1109" s="38">
        <v>0</v>
      </c>
    </row>
    <row r="1110" spans="1:3" ht="12.75">
      <c r="A1110" s="38">
        <v>27855</v>
      </c>
      <c r="B1110" s="38" t="s">
        <v>1849</v>
      </c>
      <c r="C1110" s="38">
        <v>0</v>
      </c>
    </row>
    <row r="1111" spans="1:3" ht="12.75">
      <c r="A1111" s="38">
        <v>27898</v>
      </c>
      <c r="B1111" s="38" t="s">
        <v>1850</v>
      </c>
      <c r="C1111" s="38">
        <v>0</v>
      </c>
    </row>
    <row r="1112" spans="1:3" ht="12.75">
      <c r="A1112" s="38">
        <v>28029</v>
      </c>
      <c r="B1112" s="38" t="s">
        <v>1852</v>
      </c>
      <c r="C1112" s="38">
        <v>0</v>
      </c>
    </row>
    <row r="1113" spans="1:3" ht="12.75">
      <c r="A1113" s="38">
        <v>28070</v>
      </c>
      <c r="B1113" s="38" t="s">
        <v>1853</v>
      </c>
      <c r="C1113" s="38">
        <v>0</v>
      </c>
    </row>
    <row r="1114" spans="1:3" ht="12.75">
      <c r="A1114" s="38">
        <v>28100</v>
      </c>
      <c r="B1114" s="38" t="s">
        <v>1854</v>
      </c>
      <c r="C1114" s="38">
        <v>0</v>
      </c>
    </row>
    <row r="1115" spans="1:3" ht="12.75">
      <c r="A1115" s="38">
        <v>32646</v>
      </c>
      <c r="B1115" s="38" t="s">
        <v>1946</v>
      </c>
      <c r="C1115" s="38">
        <v>0</v>
      </c>
    </row>
    <row r="1116" spans="1:3" ht="12.75">
      <c r="A1116" s="38">
        <v>36200</v>
      </c>
      <c r="B1116" s="38" t="s">
        <v>97</v>
      </c>
      <c r="C1116" s="38">
        <v>0</v>
      </c>
    </row>
    <row r="1117" spans="1:3" ht="12.75">
      <c r="A1117" s="38">
        <v>36412</v>
      </c>
      <c r="B1117" s="38" t="s">
        <v>104</v>
      </c>
      <c r="C1117" s="38">
        <v>0</v>
      </c>
    </row>
    <row r="1118" spans="1:3" ht="12.75">
      <c r="A1118" s="38">
        <v>37486</v>
      </c>
      <c r="B1118" s="38" t="s">
        <v>151</v>
      </c>
      <c r="C1118" s="38">
        <v>0</v>
      </c>
    </row>
    <row r="1119" spans="1:3" ht="12.75">
      <c r="A1119" s="38">
        <v>42714</v>
      </c>
      <c r="B1119" s="38" t="s">
        <v>349</v>
      </c>
      <c r="C1119" s="38">
        <v>0</v>
      </c>
    </row>
    <row r="1120" spans="1:3" ht="12.75">
      <c r="A1120" s="38">
        <v>43931</v>
      </c>
      <c r="B1120" s="38" t="s">
        <v>401</v>
      </c>
      <c r="C1120" s="38">
        <v>0</v>
      </c>
    </row>
    <row r="1121" spans="1:3" ht="12.75">
      <c r="A1121" s="38">
        <v>55701</v>
      </c>
      <c r="B1121" s="38" t="s">
        <v>1528</v>
      </c>
      <c r="C1121" s="38">
        <v>0</v>
      </c>
    </row>
    <row r="1122" spans="1:3" ht="12.75">
      <c r="A1122" s="38">
        <v>55794</v>
      </c>
      <c r="B1122" s="38" t="s">
        <v>608</v>
      </c>
      <c r="C1122" s="38">
        <v>0</v>
      </c>
    </row>
    <row r="1123" spans="1:3" ht="12.75">
      <c r="A1123" s="38">
        <v>55832</v>
      </c>
      <c r="B1123" s="38" t="s">
        <v>610</v>
      </c>
      <c r="C1123" s="38">
        <v>0</v>
      </c>
    </row>
    <row r="1124" spans="1:3" ht="12.75">
      <c r="A1124" s="38">
        <v>56022</v>
      </c>
      <c r="B1124" s="38" t="s">
        <v>612</v>
      </c>
      <c r="C1124" s="38">
        <v>0</v>
      </c>
    </row>
    <row r="1125" spans="1:3" ht="12.75">
      <c r="A1125" s="38">
        <v>10266</v>
      </c>
      <c r="B1125" s="38" t="s">
        <v>1118</v>
      </c>
      <c r="C1125" s="38">
        <v>0</v>
      </c>
    </row>
    <row r="1126" spans="1:3" ht="12.75">
      <c r="A1126" s="38">
        <v>10226</v>
      </c>
      <c r="B1126" s="38" t="s">
        <v>1108</v>
      </c>
      <c r="C1126" s="38">
        <v>0</v>
      </c>
    </row>
    <row r="1127" spans="1:3" ht="12.75">
      <c r="A1127" s="38">
        <v>10228</v>
      </c>
      <c r="B1127" s="38" t="s">
        <v>1110</v>
      </c>
      <c r="C1127" s="38">
        <v>0</v>
      </c>
    </row>
    <row r="1128" spans="1:3" ht="12.75">
      <c r="A1128" s="38">
        <v>10229</v>
      </c>
      <c r="B1128" s="38" t="s">
        <v>1111</v>
      </c>
      <c r="C1128" s="38">
        <v>0</v>
      </c>
    </row>
    <row r="1129" spans="1:3" ht="12.75">
      <c r="A1129" s="38">
        <v>10230</v>
      </c>
      <c r="B1129" s="38" t="s">
        <v>1112</v>
      </c>
      <c r="C1129" s="38">
        <v>0</v>
      </c>
    </row>
    <row r="1130" spans="1:3" ht="12.75">
      <c r="A1130" s="38">
        <v>11041</v>
      </c>
      <c r="B1130" s="38" t="s">
        <v>1219</v>
      </c>
      <c r="C1130" s="38">
        <v>0</v>
      </c>
    </row>
    <row r="1131" spans="1:3" ht="12.75">
      <c r="A1131" s="38">
        <v>11042</v>
      </c>
      <c r="B1131" s="38" t="s">
        <v>1220</v>
      </c>
      <c r="C1131" s="38">
        <v>0</v>
      </c>
    </row>
    <row r="1132" spans="1:3" ht="12.75">
      <c r="A1132" s="38">
        <v>11059</v>
      </c>
      <c r="B1132" s="38" t="s">
        <v>1235</v>
      </c>
      <c r="C1132" s="38">
        <v>0</v>
      </c>
    </row>
    <row r="1133" spans="1:3" ht="12.75">
      <c r="A1133" s="38">
        <v>11514</v>
      </c>
      <c r="B1133" s="38" t="s">
        <v>1529</v>
      </c>
      <c r="C1133" s="38">
        <v>0</v>
      </c>
    </row>
    <row r="1134" spans="1:3" ht="12.75">
      <c r="A1134" s="38">
        <v>11515</v>
      </c>
      <c r="B1134" s="38" t="s">
        <v>1530</v>
      </c>
      <c r="C1134" s="38">
        <v>0</v>
      </c>
    </row>
    <row r="1135" spans="1:3" ht="12.75">
      <c r="A1135" s="38">
        <v>11518</v>
      </c>
      <c r="B1135" s="38" t="s">
        <v>1531</v>
      </c>
      <c r="C1135" s="38">
        <v>0</v>
      </c>
    </row>
    <row r="1136" spans="1:3" ht="12.75">
      <c r="A1136" s="38">
        <v>11519</v>
      </c>
      <c r="B1136" s="38" t="s">
        <v>1532</v>
      </c>
      <c r="C1136" s="38">
        <v>0</v>
      </c>
    </row>
    <row r="1137" spans="1:3" ht="12.75">
      <c r="A1137" s="38">
        <v>11522</v>
      </c>
      <c r="B1137" s="38" t="s">
        <v>1533</v>
      </c>
      <c r="C1137" s="38">
        <v>0</v>
      </c>
    </row>
    <row r="1138" spans="1:3" ht="12.75">
      <c r="A1138" s="38">
        <v>11523</v>
      </c>
      <c r="B1138" s="38" t="s">
        <v>1534</v>
      </c>
      <c r="C1138" s="38">
        <v>0</v>
      </c>
    </row>
    <row r="1139" spans="1:3" ht="12.75">
      <c r="A1139" s="38">
        <v>8770</v>
      </c>
      <c r="B1139" s="38" t="s">
        <v>934</v>
      </c>
      <c r="C1139" s="38">
        <v>0</v>
      </c>
    </row>
    <row r="1140" spans="1:3" ht="12.75">
      <c r="A1140" s="38">
        <v>8796</v>
      </c>
      <c r="B1140" s="38" t="s">
        <v>936</v>
      </c>
      <c r="C1140" s="38">
        <v>0</v>
      </c>
    </row>
    <row r="1141" spans="1:3" ht="12.75">
      <c r="A1141" s="38">
        <v>8834</v>
      </c>
      <c r="B1141" s="38" t="s">
        <v>939</v>
      </c>
      <c r="C1141" s="38">
        <v>0</v>
      </c>
    </row>
    <row r="1142" spans="1:3" ht="12.75">
      <c r="A1142" s="38">
        <v>8842</v>
      </c>
      <c r="B1142" s="38" t="s">
        <v>940</v>
      </c>
      <c r="C1142" s="38">
        <v>0</v>
      </c>
    </row>
    <row r="1143" spans="1:3" ht="12.75">
      <c r="A1143" s="38">
        <v>10071</v>
      </c>
      <c r="B1143" s="38" t="s">
        <v>1030</v>
      </c>
      <c r="C1143" s="38">
        <v>0</v>
      </c>
    </row>
    <row r="1144" spans="1:3" ht="12.75">
      <c r="A1144" s="38">
        <v>10074</v>
      </c>
      <c r="B1144" s="38" t="s">
        <v>1033</v>
      </c>
      <c r="C1144" s="38">
        <v>0</v>
      </c>
    </row>
    <row r="1145" spans="1:3" ht="12.75">
      <c r="A1145" s="38">
        <v>17566</v>
      </c>
      <c r="B1145" s="38" t="s">
        <v>1451</v>
      </c>
      <c r="C1145" s="38">
        <v>0</v>
      </c>
    </row>
    <row r="1146" spans="1:3" ht="12.75">
      <c r="A1146" s="38">
        <v>23159</v>
      </c>
      <c r="B1146" s="38" t="s">
        <v>1718</v>
      </c>
      <c r="C1146" s="38">
        <v>0</v>
      </c>
    </row>
    <row r="1147" spans="1:3" ht="12.75">
      <c r="A1147" s="38">
        <v>24058</v>
      </c>
      <c r="B1147" s="38" t="s">
        <v>1748</v>
      </c>
      <c r="C1147" s="38">
        <v>0</v>
      </c>
    </row>
    <row r="1148" spans="1:3" ht="12.75">
      <c r="A1148" s="38">
        <v>24228</v>
      </c>
      <c r="B1148" s="38" t="s">
        <v>1757</v>
      </c>
      <c r="C1148" s="38">
        <v>0</v>
      </c>
    </row>
    <row r="1149" spans="1:3" ht="12.75">
      <c r="A1149" s="38">
        <v>29211</v>
      </c>
      <c r="B1149" s="38" t="s">
        <v>1876</v>
      </c>
      <c r="C1149" s="38">
        <v>0</v>
      </c>
    </row>
    <row r="1150" spans="1:3" ht="12.75">
      <c r="A1150" s="38">
        <v>29742</v>
      </c>
      <c r="B1150" s="38" t="s">
        <v>1885</v>
      </c>
      <c r="C1150" s="38">
        <v>0</v>
      </c>
    </row>
    <row r="1151" spans="1:3" ht="12.75">
      <c r="A1151" s="38">
        <v>33049</v>
      </c>
      <c r="B1151" s="38" t="s">
        <v>10</v>
      </c>
      <c r="C1151" s="38">
        <v>0</v>
      </c>
    </row>
    <row r="1152" spans="1:3" ht="12.75">
      <c r="A1152" s="38">
        <v>33154</v>
      </c>
      <c r="B1152" s="38" t="s">
        <v>13</v>
      </c>
      <c r="C1152" s="38">
        <v>0</v>
      </c>
    </row>
    <row r="1153" spans="1:3" ht="12.75">
      <c r="A1153" s="38">
        <v>36498</v>
      </c>
      <c r="B1153" s="38" t="s">
        <v>109</v>
      </c>
      <c r="C1153" s="38">
        <v>0</v>
      </c>
    </row>
    <row r="1154" spans="1:3" ht="12.75">
      <c r="A1154" s="38">
        <v>36501</v>
      </c>
      <c r="B1154" s="38" t="s">
        <v>110</v>
      </c>
      <c r="C1154" s="38">
        <v>0</v>
      </c>
    </row>
    <row r="1155" spans="1:3" ht="12.75">
      <c r="A1155" s="38">
        <v>36536</v>
      </c>
      <c r="B1155" s="38" t="s">
        <v>111</v>
      </c>
      <c r="C1155" s="38">
        <v>0</v>
      </c>
    </row>
    <row r="1156" spans="1:3" ht="12.75">
      <c r="A1156" s="38">
        <v>41645</v>
      </c>
      <c r="B1156" s="38" t="s">
        <v>296</v>
      </c>
      <c r="C1156" s="38">
        <v>0</v>
      </c>
    </row>
    <row r="1157" spans="1:3" ht="12.75">
      <c r="A1157" s="38">
        <v>41874</v>
      </c>
      <c r="B1157" s="38" t="s">
        <v>307</v>
      </c>
      <c r="C1157" s="38">
        <v>0</v>
      </c>
    </row>
    <row r="1158" spans="1:3" ht="12.75">
      <c r="A1158" s="38">
        <v>55174</v>
      </c>
      <c r="B1158" s="38" t="s">
        <v>605</v>
      </c>
      <c r="C1158" s="38">
        <v>0</v>
      </c>
    </row>
    <row r="1159" spans="1:3" ht="12.75">
      <c r="A1159" s="38">
        <v>10240</v>
      </c>
      <c r="B1159" s="38" t="s">
        <v>1116</v>
      </c>
      <c r="C1159" s="38">
        <v>0</v>
      </c>
    </row>
    <row r="1160" spans="1:3" ht="12.75">
      <c r="A1160" s="38">
        <v>11064</v>
      </c>
      <c r="B1160" s="38" t="s">
        <v>1242</v>
      </c>
      <c r="C1160" s="38">
        <v>0</v>
      </c>
    </row>
    <row r="1161" spans="1:3" ht="12.75">
      <c r="A1161" s="38">
        <v>7366</v>
      </c>
      <c r="B1161" s="38" t="s">
        <v>868</v>
      </c>
      <c r="C1161" s="38">
        <v>0</v>
      </c>
    </row>
    <row r="1162" spans="1:3" ht="12.75">
      <c r="A1162" s="38">
        <v>7633</v>
      </c>
      <c r="B1162" s="38" t="s">
        <v>881</v>
      </c>
      <c r="C1162" s="38">
        <v>0</v>
      </c>
    </row>
    <row r="1163" spans="1:3" ht="12.75">
      <c r="A1163" s="38">
        <v>7749</v>
      </c>
      <c r="B1163" s="38" t="s">
        <v>885</v>
      </c>
      <c r="C1163" s="38">
        <v>0</v>
      </c>
    </row>
    <row r="1164" spans="1:3" ht="12.75">
      <c r="A1164" s="38">
        <v>8851</v>
      </c>
      <c r="B1164" s="38" t="s">
        <v>941</v>
      </c>
      <c r="C1164" s="38">
        <v>0</v>
      </c>
    </row>
    <row r="1165" spans="1:3" ht="12.75">
      <c r="A1165" s="38">
        <v>8869</v>
      </c>
      <c r="B1165" s="38" t="s">
        <v>942</v>
      </c>
      <c r="C1165" s="38">
        <v>0</v>
      </c>
    </row>
    <row r="1166" spans="1:3" ht="12.75">
      <c r="A1166" s="38">
        <v>8915</v>
      </c>
      <c r="B1166" s="38" t="s">
        <v>944</v>
      </c>
      <c r="C1166" s="38">
        <v>0</v>
      </c>
    </row>
    <row r="1167" spans="1:3" ht="12.75">
      <c r="A1167" s="38">
        <v>8966</v>
      </c>
      <c r="B1167" s="38" t="s">
        <v>947</v>
      </c>
      <c r="C1167" s="38">
        <v>0</v>
      </c>
    </row>
    <row r="1168" spans="1:3" ht="12.75">
      <c r="A1168" s="38">
        <v>10052</v>
      </c>
      <c r="B1168" s="38" t="s">
        <v>1013</v>
      </c>
      <c r="C1168" s="38">
        <v>0</v>
      </c>
    </row>
    <row r="1169" spans="1:3" ht="12.75">
      <c r="A1169" s="38">
        <v>10075</v>
      </c>
      <c r="B1169" s="38" t="s">
        <v>1034</v>
      </c>
      <c r="C1169" s="38">
        <v>0</v>
      </c>
    </row>
    <row r="1170" spans="1:3" ht="12.75">
      <c r="A1170" s="38">
        <v>10076</v>
      </c>
      <c r="B1170" s="38" t="s">
        <v>1035</v>
      </c>
      <c r="C1170" s="38">
        <v>0</v>
      </c>
    </row>
    <row r="1171" spans="1:3" ht="12.75">
      <c r="A1171" s="38">
        <v>10078</v>
      </c>
      <c r="B1171" s="38" t="s">
        <v>1037</v>
      </c>
      <c r="C1171" s="38">
        <v>0</v>
      </c>
    </row>
    <row r="1172" spans="1:3" ht="12.75">
      <c r="A1172" s="38">
        <v>10079</v>
      </c>
      <c r="B1172" s="38" t="s">
        <v>1038</v>
      </c>
      <c r="C1172" s="38">
        <v>0</v>
      </c>
    </row>
    <row r="1173" spans="1:3" ht="12.75">
      <c r="A1173" s="38">
        <v>10082</v>
      </c>
      <c r="B1173" s="38" t="s">
        <v>1040</v>
      </c>
      <c r="C1173" s="38">
        <v>0</v>
      </c>
    </row>
    <row r="1174" spans="1:3" ht="12.75">
      <c r="A1174" s="38">
        <v>10096</v>
      </c>
      <c r="B1174" s="38" t="s">
        <v>1052</v>
      </c>
      <c r="C1174" s="38">
        <v>0</v>
      </c>
    </row>
    <row r="1175" spans="1:3" ht="12.75">
      <c r="A1175" s="38">
        <v>18287</v>
      </c>
      <c r="B1175" s="38" t="s">
        <v>1476</v>
      </c>
      <c r="C1175" s="38">
        <v>0</v>
      </c>
    </row>
    <row r="1176" spans="1:3" ht="12.75">
      <c r="A1176" s="38">
        <v>18775</v>
      </c>
      <c r="B1176" s="38" t="s">
        <v>1613</v>
      </c>
      <c r="C1176" s="38">
        <v>0</v>
      </c>
    </row>
    <row r="1177" spans="1:3" ht="12.75">
      <c r="A1177" s="38">
        <v>18813</v>
      </c>
      <c r="B1177" s="38" t="s">
        <v>1616</v>
      </c>
      <c r="C1177" s="38">
        <v>0</v>
      </c>
    </row>
    <row r="1178" spans="1:3" ht="12.75">
      <c r="A1178" s="38">
        <v>20192</v>
      </c>
      <c r="B1178" s="38" t="s">
        <v>1653</v>
      </c>
      <c r="C1178" s="38">
        <v>0</v>
      </c>
    </row>
    <row r="1179" spans="1:3" ht="12.75">
      <c r="A1179" s="38">
        <v>21687</v>
      </c>
      <c r="B1179" s="38" t="s">
        <v>1680</v>
      </c>
      <c r="C1179" s="38">
        <v>0</v>
      </c>
    </row>
    <row r="1180" spans="1:3" ht="12.75">
      <c r="A1180" s="38">
        <v>24686</v>
      </c>
      <c r="B1180" s="38" t="s">
        <v>1772</v>
      </c>
      <c r="C1180" s="38">
        <v>0</v>
      </c>
    </row>
    <row r="1181" spans="1:3" ht="12.75">
      <c r="A1181" s="38">
        <v>29157</v>
      </c>
      <c r="B1181" s="38" t="s">
        <v>1873</v>
      </c>
      <c r="C1181" s="38">
        <v>0</v>
      </c>
    </row>
    <row r="1182" spans="1:3" ht="12.75">
      <c r="A1182" s="38">
        <v>29874</v>
      </c>
      <c r="B1182" s="38" t="s">
        <v>1887</v>
      </c>
      <c r="C1182" s="38">
        <v>0</v>
      </c>
    </row>
    <row r="1183" spans="1:3" ht="12.75">
      <c r="A1183" s="38">
        <v>32441</v>
      </c>
      <c r="B1183" s="38" t="s">
        <v>1937</v>
      </c>
      <c r="C1183" s="38">
        <v>0</v>
      </c>
    </row>
    <row r="1184" spans="1:3" ht="12.75">
      <c r="A1184" s="38">
        <v>36757</v>
      </c>
      <c r="B1184" s="38" t="s">
        <v>116</v>
      </c>
      <c r="C1184" s="38">
        <v>0</v>
      </c>
    </row>
    <row r="1185" spans="1:3" ht="12.75">
      <c r="A1185" s="38">
        <v>36986</v>
      </c>
      <c r="B1185" s="38" t="s">
        <v>125</v>
      </c>
      <c r="C1185" s="38">
        <v>0</v>
      </c>
    </row>
    <row r="1186" spans="1:3" ht="12.75">
      <c r="A1186" s="38">
        <v>37028</v>
      </c>
      <c r="B1186" s="38" t="s">
        <v>129</v>
      </c>
      <c r="C1186" s="38">
        <v>0</v>
      </c>
    </row>
    <row r="1187" spans="1:3" ht="12.75">
      <c r="A1187" s="38">
        <v>37460</v>
      </c>
      <c r="B1187" s="38" t="s">
        <v>149</v>
      </c>
      <c r="C1187" s="38">
        <v>0</v>
      </c>
    </row>
    <row r="1188" spans="1:3" ht="12.75">
      <c r="A1188" s="38">
        <v>37559</v>
      </c>
      <c r="B1188" s="38" t="s">
        <v>153</v>
      </c>
      <c r="C1188" s="38">
        <v>0</v>
      </c>
    </row>
    <row r="1189" spans="1:3" ht="12.75">
      <c r="A1189" s="38">
        <v>37664</v>
      </c>
      <c r="B1189" s="38" t="s">
        <v>157</v>
      </c>
      <c r="C1189" s="38">
        <v>0</v>
      </c>
    </row>
    <row r="1190" spans="1:3" ht="12.75">
      <c r="A1190" s="38">
        <v>42072</v>
      </c>
      <c r="B1190" s="38" t="s">
        <v>314</v>
      </c>
      <c r="C1190" s="38">
        <v>0</v>
      </c>
    </row>
    <row r="1191" spans="1:3" ht="12.75">
      <c r="A1191" s="38">
        <v>42081</v>
      </c>
      <c r="B1191" s="38" t="s">
        <v>315</v>
      </c>
      <c r="C1191" s="38">
        <v>0</v>
      </c>
    </row>
    <row r="1192" spans="1:3" ht="12.75">
      <c r="A1192" s="38">
        <v>42099</v>
      </c>
      <c r="B1192" s="38" t="s">
        <v>316</v>
      </c>
      <c r="C1192" s="38">
        <v>0</v>
      </c>
    </row>
    <row r="1193" spans="1:3" ht="12.75">
      <c r="A1193" s="38">
        <v>42226</v>
      </c>
      <c r="B1193" s="38" t="s">
        <v>321</v>
      </c>
      <c r="C1193" s="38">
        <v>0</v>
      </c>
    </row>
    <row r="1194" spans="1:3" ht="12.75">
      <c r="A1194" s="38">
        <v>42285</v>
      </c>
      <c r="B1194" s="38" t="s">
        <v>331</v>
      </c>
      <c r="C1194" s="38">
        <v>0</v>
      </c>
    </row>
    <row r="1195" spans="1:3" ht="12.75">
      <c r="A1195" s="38">
        <v>42463</v>
      </c>
      <c r="B1195" s="38" t="s">
        <v>337</v>
      </c>
      <c r="C1195" s="38">
        <v>0</v>
      </c>
    </row>
    <row r="1196" spans="1:3" ht="12.75">
      <c r="A1196" s="38">
        <v>42633</v>
      </c>
      <c r="B1196" s="38" t="s">
        <v>346</v>
      </c>
      <c r="C1196" s="38">
        <v>0</v>
      </c>
    </row>
    <row r="1197" spans="1:3" ht="12.75">
      <c r="A1197" s="38">
        <v>44351</v>
      </c>
      <c r="B1197" s="38" t="s">
        <v>414</v>
      </c>
      <c r="C1197" s="38">
        <v>0</v>
      </c>
    </row>
    <row r="1198" spans="1:3" ht="12.75">
      <c r="A1198" s="38">
        <v>44521</v>
      </c>
      <c r="B1198" s="38" t="s">
        <v>421</v>
      </c>
      <c r="C1198" s="38">
        <v>0</v>
      </c>
    </row>
    <row r="1199" spans="1:3" ht="12.75">
      <c r="A1199" s="38">
        <v>11084</v>
      </c>
      <c r="B1199" s="38" t="s">
        <v>1199</v>
      </c>
      <c r="C1199" s="38">
        <v>0</v>
      </c>
    </row>
    <row r="1200" spans="1:3" ht="12.75">
      <c r="A1200" s="38">
        <v>11528</v>
      </c>
      <c r="B1200" s="38" t="s">
        <v>1535</v>
      </c>
      <c r="C1200" s="38">
        <v>0</v>
      </c>
    </row>
    <row r="1201" spans="1:3" ht="12.75">
      <c r="A1201" s="38">
        <v>44105</v>
      </c>
      <c r="B1201" s="38" t="s">
        <v>407</v>
      </c>
      <c r="C1201" s="38">
        <v>0</v>
      </c>
    </row>
    <row r="1202" spans="1:3" ht="12.75">
      <c r="A1202" s="38">
        <v>49816</v>
      </c>
      <c r="B1202" s="38" t="s">
        <v>525</v>
      </c>
      <c r="C1202" s="38">
        <v>0</v>
      </c>
    </row>
    <row r="1203" spans="1:3" ht="12.75">
      <c r="A1203" s="38">
        <v>49930</v>
      </c>
      <c r="B1203" s="38" t="s">
        <v>526</v>
      </c>
      <c r="C1203" s="38">
        <v>0</v>
      </c>
    </row>
    <row r="1204" spans="1:3" ht="12.75">
      <c r="A1204" s="38">
        <v>54241</v>
      </c>
      <c r="B1204" s="38" t="s">
        <v>595</v>
      </c>
      <c r="C1204" s="38">
        <v>0</v>
      </c>
    </row>
    <row r="1205" spans="1:3" ht="12.75">
      <c r="A1205" s="38">
        <v>54631</v>
      </c>
      <c r="B1205" s="38" t="s">
        <v>602</v>
      </c>
      <c r="C1205" s="38">
        <v>0</v>
      </c>
    </row>
    <row r="1206" spans="1:3" ht="12.75">
      <c r="A1206" s="38">
        <v>11067</v>
      </c>
      <c r="B1206" s="38" t="s">
        <v>1200</v>
      </c>
      <c r="C1206" s="38">
        <v>0</v>
      </c>
    </row>
    <row r="1207" spans="1:3" ht="12.75">
      <c r="A1207" s="38">
        <v>17582</v>
      </c>
      <c r="B1207" s="38" t="s">
        <v>1453</v>
      </c>
      <c r="C1207" s="38">
        <v>0</v>
      </c>
    </row>
    <row r="1208" spans="1:3" ht="12.75">
      <c r="A1208" s="38">
        <v>40991</v>
      </c>
      <c r="B1208" s="38" t="s">
        <v>269</v>
      </c>
      <c r="C1208" s="38">
        <v>0</v>
      </c>
    </row>
    <row r="1209" spans="1:3" ht="12.75">
      <c r="A1209" s="38">
        <v>41467</v>
      </c>
      <c r="B1209" s="38" t="s">
        <v>286</v>
      </c>
      <c r="C1209" s="38">
        <v>0</v>
      </c>
    </row>
    <row r="1210" spans="1:3" ht="12.75">
      <c r="A1210" s="38">
        <v>20397</v>
      </c>
      <c r="B1210" s="38" t="s">
        <v>1657</v>
      </c>
      <c r="C1210" s="38">
        <v>0</v>
      </c>
    </row>
    <row r="1211" spans="1:3" ht="12.75">
      <c r="A1211" s="38">
        <v>37010</v>
      </c>
      <c r="B1211" s="38" t="s">
        <v>128</v>
      </c>
      <c r="C1211" s="38">
        <v>0</v>
      </c>
    </row>
    <row r="1212" spans="1:3" ht="12.75">
      <c r="A1212" s="38">
        <v>51373</v>
      </c>
      <c r="B1212" s="38" t="s">
        <v>540</v>
      </c>
      <c r="C1212" s="38">
        <v>0</v>
      </c>
    </row>
    <row r="1213" spans="1:3" ht="12.75">
      <c r="A1213" s="38">
        <v>52175</v>
      </c>
      <c r="B1213" s="38" t="s">
        <v>551</v>
      </c>
      <c r="C1213" s="38">
        <v>0</v>
      </c>
    </row>
    <row r="1214" spans="1:3" ht="12.75">
      <c r="A1214" s="38">
        <v>52183</v>
      </c>
      <c r="B1214" s="38" t="s">
        <v>552</v>
      </c>
      <c r="C1214" s="38">
        <v>0</v>
      </c>
    </row>
    <row r="1215" spans="1:3" ht="12.75">
      <c r="A1215" s="38">
        <v>54721</v>
      </c>
      <c r="B1215" s="38" t="s">
        <v>603</v>
      </c>
      <c r="C1215" s="38">
        <v>0</v>
      </c>
    </row>
    <row r="1216" spans="1:3" ht="12.75">
      <c r="A1216" s="38">
        <v>59081</v>
      </c>
      <c r="B1216" s="38" t="s">
        <v>639</v>
      </c>
      <c r="C1216" s="38">
        <v>0</v>
      </c>
    </row>
    <row r="1217" spans="1:3" ht="12.75">
      <c r="A1217" s="38">
        <v>9164</v>
      </c>
      <c r="B1217" s="38" t="s">
        <v>956</v>
      </c>
      <c r="C1217" s="38">
        <v>0</v>
      </c>
    </row>
    <row r="1218" spans="1:3" ht="12.75">
      <c r="A1218" s="38">
        <v>9903</v>
      </c>
      <c r="B1218" s="38" t="s">
        <v>987</v>
      </c>
      <c r="C1218" s="38">
        <v>0</v>
      </c>
    </row>
    <row r="1219" spans="1:3" ht="12.75">
      <c r="A1219" s="38">
        <v>9938</v>
      </c>
      <c r="B1219" s="38" t="s">
        <v>988</v>
      </c>
      <c r="C1219" s="38">
        <v>0</v>
      </c>
    </row>
    <row r="1220" spans="1:3" ht="12.75">
      <c r="A1220" s="38">
        <v>10080</v>
      </c>
      <c r="B1220" s="38" t="s">
        <v>1039</v>
      </c>
      <c r="C1220" s="38">
        <v>0</v>
      </c>
    </row>
    <row r="1221" spans="1:3" ht="12.75">
      <c r="A1221" s="38">
        <v>10083</v>
      </c>
      <c r="B1221" s="38" t="s">
        <v>1041</v>
      </c>
      <c r="C1221" s="38">
        <v>0</v>
      </c>
    </row>
    <row r="1222" spans="1:3" ht="12.75">
      <c r="A1222" s="38">
        <v>10084</v>
      </c>
      <c r="B1222" s="38" t="s">
        <v>1042</v>
      </c>
      <c r="C1222" s="38">
        <v>0</v>
      </c>
    </row>
    <row r="1223" spans="1:3" ht="12.75">
      <c r="A1223" s="38">
        <v>10085</v>
      </c>
      <c r="B1223" s="38" t="s">
        <v>1043</v>
      </c>
      <c r="C1223" s="38">
        <v>0</v>
      </c>
    </row>
    <row r="1224" spans="1:3" ht="12.75">
      <c r="A1224" s="38">
        <v>10086</v>
      </c>
      <c r="B1224" s="38" t="s">
        <v>1044</v>
      </c>
      <c r="C1224" s="38">
        <v>0</v>
      </c>
    </row>
    <row r="1225" spans="1:3" ht="12.75">
      <c r="A1225" s="38">
        <v>10098</v>
      </c>
      <c r="B1225" s="38" t="s">
        <v>1054</v>
      </c>
      <c r="C1225" s="38">
        <v>0</v>
      </c>
    </row>
    <row r="1226" spans="1:3" ht="12.75">
      <c r="A1226" s="38">
        <v>10103</v>
      </c>
      <c r="B1226" s="38" t="s">
        <v>1056</v>
      </c>
      <c r="C1226" s="38">
        <v>0</v>
      </c>
    </row>
    <row r="1227" spans="1:3" ht="12.75">
      <c r="A1227" s="38">
        <v>10278</v>
      </c>
      <c r="B1227" s="38" t="s">
        <v>1123</v>
      </c>
      <c r="C1227" s="38">
        <v>0</v>
      </c>
    </row>
    <row r="1228" spans="1:3" ht="12.75">
      <c r="A1228" s="38">
        <v>10596</v>
      </c>
      <c r="B1228" s="38" t="s">
        <v>1138</v>
      </c>
      <c r="C1228" s="38">
        <v>0</v>
      </c>
    </row>
    <row r="1229" spans="1:3" ht="12.75">
      <c r="A1229" s="38">
        <v>10600</v>
      </c>
      <c r="B1229" s="38" t="s">
        <v>1139</v>
      </c>
      <c r="C1229" s="38">
        <v>0</v>
      </c>
    </row>
    <row r="1230" spans="1:3" ht="12.75">
      <c r="A1230" s="38">
        <v>10677</v>
      </c>
      <c r="B1230" s="38" t="s">
        <v>1142</v>
      </c>
      <c r="C1230" s="38">
        <v>0</v>
      </c>
    </row>
    <row r="1231" spans="1:3" ht="12.75">
      <c r="A1231" s="38">
        <v>10910</v>
      </c>
      <c r="B1231" s="38" t="s">
        <v>1149</v>
      </c>
      <c r="C1231" s="38">
        <v>0</v>
      </c>
    </row>
    <row r="1232" spans="1:3" ht="12.75">
      <c r="A1232" s="38">
        <v>45471</v>
      </c>
      <c r="B1232" s="38" t="s">
        <v>450</v>
      </c>
      <c r="C1232" s="38">
        <v>0</v>
      </c>
    </row>
    <row r="1233" spans="1:3" ht="12.75">
      <c r="A1233" s="38">
        <v>54003</v>
      </c>
      <c r="B1233" s="38" t="s">
        <v>592</v>
      </c>
      <c r="C1233" s="38">
        <v>0</v>
      </c>
    </row>
    <row r="1234" spans="1:3" ht="12.75">
      <c r="A1234" s="38">
        <v>38784</v>
      </c>
      <c r="B1234" s="38" t="s">
        <v>188</v>
      </c>
      <c r="C1234" s="38">
        <v>0</v>
      </c>
    </row>
    <row r="1235" spans="1:3" ht="12.75">
      <c r="A1235" s="38">
        <v>34975</v>
      </c>
      <c r="B1235" s="38" t="s">
        <v>56</v>
      </c>
      <c r="C1235" s="38">
        <v>0</v>
      </c>
    </row>
    <row r="1236" spans="1:3" ht="12.75">
      <c r="A1236" s="38">
        <v>37842</v>
      </c>
      <c r="B1236" s="38" t="s">
        <v>163</v>
      </c>
      <c r="C1236" s="38">
        <v>0</v>
      </c>
    </row>
    <row r="1237" spans="1:3" ht="12.75">
      <c r="A1237" s="38">
        <v>42986</v>
      </c>
      <c r="B1237" s="38" t="s">
        <v>359</v>
      </c>
      <c r="C1237" s="38">
        <v>0</v>
      </c>
    </row>
    <row r="1238" spans="1:3" ht="12.75">
      <c r="A1238" s="38">
        <v>11182</v>
      </c>
      <c r="B1238" s="38" t="s">
        <v>1201</v>
      </c>
      <c r="C1238" s="38">
        <v>0</v>
      </c>
    </row>
    <row r="1239" spans="1:3" ht="12.75">
      <c r="A1239" s="38">
        <v>5711</v>
      </c>
      <c r="B1239" s="38" t="s">
        <v>773</v>
      </c>
      <c r="C1239" s="38">
        <v>0</v>
      </c>
    </row>
    <row r="1240" spans="1:3" ht="12.75">
      <c r="A1240" s="38">
        <v>5771</v>
      </c>
      <c r="B1240" s="38" t="s">
        <v>775</v>
      </c>
      <c r="C1240" s="38">
        <v>0</v>
      </c>
    </row>
    <row r="1241" spans="1:3" ht="12.75">
      <c r="A1241" s="38">
        <v>5886</v>
      </c>
      <c r="B1241" s="38" t="s">
        <v>780</v>
      </c>
      <c r="C1241" s="38">
        <v>0</v>
      </c>
    </row>
    <row r="1242" spans="1:3" ht="12.75">
      <c r="A1242" s="38">
        <v>5916</v>
      </c>
      <c r="B1242" s="38" t="s">
        <v>782</v>
      </c>
      <c r="C1242" s="38">
        <v>0</v>
      </c>
    </row>
    <row r="1243" spans="1:3" ht="12.75">
      <c r="A1243" s="38">
        <v>5959</v>
      </c>
      <c r="B1243" s="38" t="s">
        <v>784</v>
      </c>
      <c r="C1243" s="38">
        <v>0</v>
      </c>
    </row>
    <row r="1244" spans="1:3" ht="12.75">
      <c r="A1244" s="38">
        <v>5967</v>
      </c>
      <c r="B1244" s="38" t="s">
        <v>785</v>
      </c>
      <c r="C1244" s="38">
        <v>0</v>
      </c>
    </row>
    <row r="1245" spans="1:3" ht="12.75">
      <c r="A1245" s="38">
        <v>6025</v>
      </c>
      <c r="B1245" s="38" t="s">
        <v>789</v>
      </c>
      <c r="C1245" s="38">
        <v>0</v>
      </c>
    </row>
    <row r="1246" spans="1:3" ht="12.75">
      <c r="A1246" s="38">
        <v>6033</v>
      </c>
      <c r="B1246" s="38" t="s">
        <v>790</v>
      </c>
      <c r="C1246" s="38">
        <v>0</v>
      </c>
    </row>
    <row r="1247" spans="1:3" ht="12.75">
      <c r="A1247" s="38">
        <v>6106</v>
      </c>
      <c r="B1247" s="38" t="s">
        <v>793</v>
      </c>
      <c r="C1247" s="38">
        <v>0</v>
      </c>
    </row>
    <row r="1248" spans="1:3" ht="12.75">
      <c r="A1248" s="38">
        <v>6165</v>
      </c>
      <c r="B1248" s="38" t="s">
        <v>797</v>
      </c>
      <c r="C1248" s="38">
        <v>0</v>
      </c>
    </row>
    <row r="1249" spans="1:3" ht="12.75">
      <c r="A1249" s="38">
        <v>6254</v>
      </c>
      <c r="B1249" s="38" t="s">
        <v>802</v>
      </c>
      <c r="C1249" s="38">
        <v>0</v>
      </c>
    </row>
    <row r="1250" spans="1:3" ht="12.75">
      <c r="A1250" s="38">
        <v>6262</v>
      </c>
      <c r="B1250" s="38" t="s">
        <v>803</v>
      </c>
      <c r="C1250" s="38">
        <v>0</v>
      </c>
    </row>
    <row r="1251" spans="1:3" ht="12.75">
      <c r="A1251" s="38">
        <v>6297</v>
      </c>
      <c r="B1251" s="38" t="s">
        <v>805</v>
      </c>
      <c r="C1251" s="38">
        <v>0</v>
      </c>
    </row>
    <row r="1252" spans="1:3" ht="12.75">
      <c r="A1252" s="38">
        <v>6335</v>
      </c>
      <c r="B1252" s="38" t="s">
        <v>808</v>
      </c>
      <c r="C1252" s="38">
        <v>0</v>
      </c>
    </row>
    <row r="1253" spans="1:3" ht="12.75">
      <c r="A1253" s="38">
        <v>6394</v>
      </c>
      <c r="B1253" s="38" t="s">
        <v>809</v>
      </c>
      <c r="C1253" s="38">
        <v>0</v>
      </c>
    </row>
    <row r="1254" spans="1:3" ht="12.75">
      <c r="A1254" s="38">
        <v>6416</v>
      </c>
      <c r="B1254" s="38" t="s">
        <v>810</v>
      </c>
      <c r="C1254" s="38">
        <v>0</v>
      </c>
    </row>
    <row r="1255" spans="1:3" ht="12.75">
      <c r="A1255" s="38">
        <v>6432</v>
      </c>
      <c r="B1255" s="38" t="s">
        <v>811</v>
      </c>
      <c r="C1255" s="38">
        <v>0</v>
      </c>
    </row>
    <row r="1256" spans="1:3" ht="12.75">
      <c r="A1256" s="38">
        <v>6459</v>
      </c>
      <c r="B1256" s="38" t="s">
        <v>812</v>
      </c>
      <c r="C1256" s="38">
        <v>0</v>
      </c>
    </row>
    <row r="1257" spans="1:3" ht="12.75">
      <c r="A1257" s="38">
        <v>6491</v>
      </c>
      <c r="B1257" s="38" t="s">
        <v>815</v>
      </c>
      <c r="C1257" s="38">
        <v>0</v>
      </c>
    </row>
    <row r="1258" spans="1:3" ht="12.75">
      <c r="A1258" s="38">
        <v>6513</v>
      </c>
      <c r="B1258" s="38" t="s">
        <v>817</v>
      </c>
      <c r="C1258" s="38">
        <v>0</v>
      </c>
    </row>
    <row r="1259" spans="1:3" ht="12.75">
      <c r="A1259" s="38">
        <v>6599</v>
      </c>
      <c r="B1259" s="38" t="s">
        <v>823</v>
      </c>
      <c r="C1259" s="38">
        <v>0</v>
      </c>
    </row>
    <row r="1260" spans="1:3" ht="12.75">
      <c r="A1260" s="38">
        <v>6718</v>
      </c>
      <c r="B1260" s="38" t="s">
        <v>826</v>
      </c>
      <c r="C1260" s="38">
        <v>0</v>
      </c>
    </row>
    <row r="1261" spans="1:3" ht="12.75">
      <c r="A1261" s="38">
        <v>6866</v>
      </c>
      <c r="B1261" s="38" t="s">
        <v>834</v>
      </c>
      <c r="C1261" s="38">
        <v>0</v>
      </c>
    </row>
    <row r="1262" spans="1:3" ht="12.75">
      <c r="A1262" s="38">
        <v>7021</v>
      </c>
      <c r="B1262" s="38" t="s">
        <v>839</v>
      </c>
      <c r="C1262" s="38">
        <v>0</v>
      </c>
    </row>
    <row r="1263" spans="1:3" ht="12.75">
      <c r="A1263" s="38">
        <v>7111</v>
      </c>
      <c r="B1263" s="38" t="s">
        <v>844</v>
      </c>
      <c r="C1263" s="38">
        <v>0</v>
      </c>
    </row>
    <row r="1264" spans="1:3" ht="12.75">
      <c r="A1264" s="38">
        <v>7251</v>
      </c>
      <c r="B1264" s="38" t="s">
        <v>850</v>
      </c>
      <c r="C1264" s="38">
        <v>0</v>
      </c>
    </row>
    <row r="1265" spans="1:3" ht="12.75">
      <c r="A1265" s="38">
        <v>7480</v>
      </c>
      <c r="B1265" s="38" t="s">
        <v>871</v>
      </c>
      <c r="C1265" s="38">
        <v>0</v>
      </c>
    </row>
    <row r="1266" spans="1:3" ht="12.75">
      <c r="A1266" s="38">
        <v>7501</v>
      </c>
      <c r="B1266" s="38" t="s">
        <v>873</v>
      </c>
      <c r="C1266" s="38">
        <v>0</v>
      </c>
    </row>
    <row r="1267" spans="1:3" ht="12.75">
      <c r="A1267" s="38">
        <v>7561</v>
      </c>
      <c r="B1267" s="38" t="s">
        <v>877</v>
      </c>
      <c r="C1267" s="38">
        <v>0</v>
      </c>
    </row>
    <row r="1268" spans="1:3" ht="12.75">
      <c r="A1268" s="38">
        <v>7595</v>
      </c>
      <c r="B1268" s="38" t="s">
        <v>878</v>
      </c>
      <c r="C1268" s="38">
        <v>0</v>
      </c>
    </row>
    <row r="1269" spans="1:3" ht="12.75">
      <c r="A1269" s="38">
        <v>7617</v>
      </c>
      <c r="B1269" s="38" t="s">
        <v>879</v>
      </c>
      <c r="C1269" s="38">
        <v>0</v>
      </c>
    </row>
    <row r="1270" spans="1:3" ht="12.75">
      <c r="A1270" s="38">
        <v>7722</v>
      </c>
      <c r="B1270" s="38" t="s">
        <v>884</v>
      </c>
      <c r="C1270" s="38">
        <v>0</v>
      </c>
    </row>
    <row r="1271" spans="1:3" ht="12.75">
      <c r="A1271" s="38">
        <v>8061</v>
      </c>
      <c r="B1271" s="38" t="s">
        <v>900</v>
      </c>
      <c r="C1271" s="38">
        <v>0</v>
      </c>
    </row>
    <row r="1272" spans="1:3" ht="12.75">
      <c r="A1272" s="38">
        <v>8079</v>
      </c>
      <c r="B1272" s="38" t="s">
        <v>901</v>
      </c>
      <c r="C1272" s="38">
        <v>0</v>
      </c>
    </row>
    <row r="1273" spans="1:3" ht="12.75">
      <c r="A1273" s="38">
        <v>8168</v>
      </c>
      <c r="B1273" s="38" t="s">
        <v>904</v>
      </c>
      <c r="C1273" s="38">
        <v>0</v>
      </c>
    </row>
    <row r="1274" spans="1:3" ht="12.75">
      <c r="A1274" s="38">
        <v>8206</v>
      </c>
      <c r="B1274" s="38" t="s">
        <v>907</v>
      </c>
      <c r="C1274" s="38">
        <v>0</v>
      </c>
    </row>
    <row r="1275" spans="1:3" ht="12.75">
      <c r="A1275" s="38">
        <v>8281</v>
      </c>
      <c r="B1275" s="38" t="s">
        <v>910</v>
      </c>
      <c r="C1275" s="38">
        <v>0</v>
      </c>
    </row>
    <row r="1276" spans="1:3" ht="12.75">
      <c r="A1276" s="38">
        <v>8338</v>
      </c>
      <c r="B1276" s="38" t="s">
        <v>913</v>
      </c>
      <c r="C1276" s="38">
        <v>0</v>
      </c>
    </row>
    <row r="1277" spans="1:3" ht="12.75">
      <c r="A1277" s="38">
        <v>8567</v>
      </c>
      <c r="B1277" s="38" t="s">
        <v>923</v>
      </c>
      <c r="C1277" s="38">
        <v>0</v>
      </c>
    </row>
    <row r="1278" spans="1:3" ht="12.75">
      <c r="A1278" s="38">
        <v>8648</v>
      </c>
      <c r="B1278" s="38" t="s">
        <v>926</v>
      </c>
      <c r="C1278" s="38">
        <v>0</v>
      </c>
    </row>
    <row r="1279" spans="1:3" ht="12.75">
      <c r="A1279" s="38">
        <v>8885</v>
      </c>
      <c r="B1279" s="38" t="s">
        <v>943</v>
      </c>
      <c r="C1279" s="38">
        <v>0</v>
      </c>
    </row>
    <row r="1280" spans="1:3" ht="12.75">
      <c r="A1280" s="38">
        <v>9008</v>
      </c>
      <c r="B1280" s="38" t="s">
        <v>950</v>
      </c>
      <c r="C1280" s="38">
        <v>0</v>
      </c>
    </row>
    <row r="1281" spans="1:3" ht="12.75">
      <c r="A1281" s="38">
        <v>9237</v>
      </c>
      <c r="B1281" s="38" t="s">
        <v>961</v>
      </c>
      <c r="C1281" s="38">
        <v>0</v>
      </c>
    </row>
    <row r="1282" spans="1:3" ht="12.75">
      <c r="A1282" s="38">
        <v>9326</v>
      </c>
      <c r="B1282" s="38" t="s">
        <v>963</v>
      </c>
      <c r="C1282" s="38">
        <v>0</v>
      </c>
    </row>
    <row r="1283" spans="1:3" ht="12.75">
      <c r="A1283" s="38">
        <v>9415</v>
      </c>
      <c r="B1283" s="38" t="s">
        <v>970</v>
      </c>
      <c r="C1283" s="38">
        <v>0</v>
      </c>
    </row>
    <row r="1284" spans="1:3" ht="12.75">
      <c r="A1284" s="38">
        <v>9458</v>
      </c>
      <c r="B1284" s="38" t="s">
        <v>973</v>
      </c>
      <c r="C1284" s="38">
        <v>0</v>
      </c>
    </row>
    <row r="1285" spans="1:3" ht="12.75">
      <c r="A1285" s="38">
        <v>9776</v>
      </c>
      <c r="B1285" s="38" t="s">
        <v>984</v>
      </c>
      <c r="C1285" s="38">
        <v>0</v>
      </c>
    </row>
    <row r="1286" spans="1:3" ht="12.75">
      <c r="A1286" s="38">
        <v>9822</v>
      </c>
      <c r="B1286" s="38" t="s">
        <v>985</v>
      </c>
      <c r="C1286" s="38">
        <v>0</v>
      </c>
    </row>
    <row r="1287" spans="1:3" ht="12.75">
      <c r="A1287" s="38">
        <v>9865</v>
      </c>
      <c r="B1287" s="38" t="s">
        <v>986</v>
      </c>
      <c r="C1287" s="38">
        <v>0</v>
      </c>
    </row>
    <row r="1288" spans="1:3" ht="12.75">
      <c r="A1288" s="38">
        <v>9962</v>
      </c>
      <c r="B1288" s="38" t="s">
        <v>989</v>
      </c>
      <c r="C1288" s="38">
        <v>0</v>
      </c>
    </row>
    <row r="1289" spans="1:3" ht="12.75">
      <c r="A1289" s="38">
        <v>10048</v>
      </c>
      <c r="B1289" s="38" t="s">
        <v>1010</v>
      </c>
      <c r="C1289" s="38">
        <v>0</v>
      </c>
    </row>
    <row r="1290" spans="1:3" ht="12.75">
      <c r="A1290" s="38">
        <v>10089</v>
      </c>
      <c r="B1290" s="38" t="s">
        <v>1047</v>
      </c>
      <c r="C1290" s="38">
        <v>0</v>
      </c>
    </row>
    <row r="1291" spans="1:3" ht="12.75">
      <c r="A1291" s="38">
        <v>10091</v>
      </c>
      <c r="B1291" s="38" t="s">
        <v>1048</v>
      </c>
      <c r="C1291" s="38">
        <v>0</v>
      </c>
    </row>
    <row r="1292" spans="1:3" ht="12.75">
      <c r="A1292" s="38">
        <v>10093</v>
      </c>
      <c r="B1292" s="38" t="s">
        <v>1050</v>
      </c>
      <c r="C1292" s="38">
        <v>0</v>
      </c>
    </row>
    <row r="1293" spans="1:3" ht="12.75">
      <c r="A1293" s="38">
        <v>10102</v>
      </c>
      <c r="B1293" s="38" t="s">
        <v>1055</v>
      </c>
      <c r="C1293" s="38">
        <v>0</v>
      </c>
    </row>
    <row r="1294" spans="1:3" ht="12.75">
      <c r="A1294" s="38">
        <v>10104</v>
      </c>
      <c r="B1294" s="38" t="s">
        <v>1057</v>
      </c>
      <c r="C1294" s="38">
        <v>0</v>
      </c>
    </row>
    <row r="1295" spans="1:3" ht="12.75">
      <c r="A1295" s="38">
        <v>10105</v>
      </c>
      <c r="B1295" s="38" t="s">
        <v>1058</v>
      </c>
      <c r="C1295" s="38">
        <v>0</v>
      </c>
    </row>
    <row r="1296" spans="1:3" ht="12.75">
      <c r="A1296" s="38">
        <v>10106</v>
      </c>
      <c r="B1296" s="38" t="s">
        <v>1059</v>
      </c>
      <c r="C1296" s="38">
        <v>0</v>
      </c>
    </row>
    <row r="1297" spans="1:3" ht="12.75">
      <c r="A1297" s="38">
        <v>10107</v>
      </c>
      <c r="B1297" s="38" t="s">
        <v>1060</v>
      </c>
      <c r="C1297" s="38">
        <v>0</v>
      </c>
    </row>
    <row r="1298" spans="1:3" ht="12.75">
      <c r="A1298" s="38">
        <v>10108</v>
      </c>
      <c r="B1298" s="38" t="s">
        <v>1061</v>
      </c>
      <c r="C1298" s="38">
        <v>0</v>
      </c>
    </row>
    <row r="1299" spans="1:3" ht="12.75">
      <c r="A1299" s="38">
        <v>10109</v>
      </c>
      <c r="B1299" s="38" t="s">
        <v>1062</v>
      </c>
      <c r="C1299" s="38">
        <v>0</v>
      </c>
    </row>
    <row r="1300" spans="1:3" ht="12.75">
      <c r="A1300" s="38">
        <v>10110</v>
      </c>
      <c r="B1300" s="38" t="s">
        <v>1063</v>
      </c>
      <c r="C1300" s="38">
        <v>0</v>
      </c>
    </row>
    <row r="1301" spans="1:3" ht="12.75">
      <c r="A1301" s="38">
        <v>10112</v>
      </c>
      <c r="B1301" s="38" t="s">
        <v>1064</v>
      </c>
      <c r="C1301" s="38">
        <v>0</v>
      </c>
    </row>
    <row r="1302" spans="1:3" ht="12.75">
      <c r="A1302" s="38">
        <v>10113</v>
      </c>
      <c r="B1302" s="38" t="s">
        <v>1065</v>
      </c>
      <c r="C1302" s="38">
        <v>0</v>
      </c>
    </row>
    <row r="1303" spans="1:3" ht="12.75">
      <c r="A1303" s="38">
        <v>10114</v>
      </c>
      <c r="B1303" s="38" t="s">
        <v>1066</v>
      </c>
      <c r="C1303" s="38">
        <v>0</v>
      </c>
    </row>
    <row r="1304" spans="1:3" ht="12.75">
      <c r="A1304" s="38">
        <v>10115</v>
      </c>
      <c r="B1304" s="38" t="s">
        <v>1067</v>
      </c>
      <c r="C1304" s="38">
        <v>0</v>
      </c>
    </row>
    <row r="1305" spans="1:3" ht="12.75">
      <c r="A1305" s="38">
        <v>10116</v>
      </c>
      <c r="B1305" s="38" t="s">
        <v>1068</v>
      </c>
      <c r="C1305" s="38">
        <v>0</v>
      </c>
    </row>
    <row r="1306" spans="1:3" ht="12.75">
      <c r="A1306" s="38">
        <v>10117</v>
      </c>
      <c r="B1306" s="38" t="s">
        <v>1069</v>
      </c>
      <c r="C1306" s="38">
        <v>0</v>
      </c>
    </row>
    <row r="1307" spans="1:3" ht="12.75">
      <c r="A1307" s="38">
        <v>10118</v>
      </c>
      <c r="B1307" s="38" t="s">
        <v>1070</v>
      </c>
      <c r="C1307" s="38">
        <v>0</v>
      </c>
    </row>
    <row r="1308" spans="1:3" ht="12.75">
      <c r="A1308" s="38">
        <v>10127</v>
      </c>
      <c r="B1308" s="38" t="s">
        <v>1078</v>
      </c>
      <c r="C1308" s="38">
        <v>0</v>
      </c>
    </row>
    <row r="1309" spans="1:3" ht="12.75">
      <c r="A1309" s="38">
        <v>10128</v>
      </c>
      <c r="B1309" s="38" t="s">
        <v>1079</v>
      </c>
      <c r="C1309" s="38">
        <v>0</v>
      </c>
    </row>
    <row r="1310" spans="1:3" ht="12.75">
      <c r="A1310" s="38">
        <v>10961</v>
      </c>
      <c r="B1310" s="38" t="s">
        <v>1152</v>
      </c>
      <c r="C1310" s="38">
        <v>0</v>
      </c>
    </row>
    <row r="1311" spans="1:3" ht="12.75">
      <c r="A1311" s="38">
        <v>10979</v>
      </c>
      <c r="B1311" s="38" t="s">
        <v>1153</v>
      </c>
      <c r="C1311" s="38">
        <v>0</v>
      </c>
    </row>
    <row r="1312" spans="1:3" ht="12.75">
      <c r="A1312" s="38">
        <v>10987</v>
      </c>
      <c r="B1312" s="38" t="s">
        <v>1154</v>
      </c>
      <c r="C1312" s="38">
        <v>0</v>
      </c>
    </row>
    <row r="1313" spans="1:3" ht="12.75">
      <c r="A1313" s="38">
        <v>11207</v>
      </c>
      <c r="B1313" s="38" t="s">
        <v>1164</v>
      </c>
      <c r="C1313" s="38">
        <v>0</v>
      </c>
    </row>
    <row r="1314" spans="1:3" ht="12.75">
      <c r="A1314" s="38">
        <v>11215</v>
      </c>
      <c r="B1314" s="38" t="s">
        <v>1165</v>
      </c>
      <c r="C1314" s="38">
        <v>0</v>
      </c>
    </row>
    <row r="1315" spans="1:3" ht="12.75">
      <c r="A1315" s="38">
        <v>11231</v>
      </c>
      <c r="B1315" s="38" t="s">
        <v>1166</v>
      </c>
      <c r="C1315" s="38">
        <v>0</v>
      </c>
    </row>
    <row r="1316" spans="1:3" ht="12.75">
      <c r="A1316" s="38">
        <v>11274</v>
      </c>
      <c r="B1316" s="38" t="s">
        <v>1168</v>
      </c>
      <c r="C1316" s="38">
        <v>0</v>
      </c>
    </row>
    <row r="1317" spans="1:3" ht="12.75">
      <c r="A1317" s="38">
        <v>11312</v>
      </c>
      <c r="B1317" s="38" t="s">
        <v>1170</v>
      </c>
      <c r="C1317" s="38">
        <v>0</v>
      </c>
    </row>
    <row r="1318" spans="1:3" ht="12.75">
      <c r="A1318" s="38">
        <v>11321</v>
      </c>
      <c r="B1318" s="38" t="s">
        <v>1171</v>
      </c>
      <c r="C1318" s="38">
        <v>0</v>
      </c>
    </row>
    <row r="1319" spans="1:3" ht="12.75">
      <c r="A1319" s="38">
        <v>11380</v>
      </c>
      <c r="B1319" s="38" t="s">
        <v>1173</v>
      </c>
      <c r="C1319" s="38">
        <v>0</v>
      </c>
    </row>
    <row r="1320" spans="1:3" ht="12.75">
      <c r="A1320" s="38">
        <v>11398</v>
      </c>
      <c r="B1320" s="38" t="s">
        <v>1174</v>
      </c>
      <c r="C1320" s="38">
        <v>0</v>
      </c>
    </row>
    <row r="1321" spans="1:3" ht="12.75">
      <c r="A1321" s="38">
        <v>11584</v>
      </c>
      <c r="B1321" s="38" t="s">
        <v>1178</v>
      </c>
      <c r="C1321" s="38">
        <v>0</v>
      </c>
    </row>
    <row r="1322" spans="1:3" ht="12.75">
      <c r="A1322" s="38">
        <v>11703</v>
      </c>
      <c r="B1322" s="38" t="s">
        <v>1181</v>
      </c>
      <c r="C1322" s="38">
        <v>0</v>
      </c>
    </row>
    <row r="1323" spans="1:3" ht="12.75">
      <c r="A1323" s="38">
        <v>11819</v>
      </c>
      <c r="B1323" s="38" t="s">
        <v>1184</v>
      </c>
      <c r="C1323" s="38">
        <v>0</v>
      </c>
    </row>
    <row r="1324" spans="1:3" ht="12.75">
      <c r="A1324" s="38">
        <v>11924</v>
      </c>
      <c r="B1324" s="38" t="s">
        <v>1251</v>
      </c>
      <c r="C1324" s="38">
        <v>0</v>
      </c>
    </row>
    <row r="1325" spans="1:3" ht="12.75">
      <c r="A1325" s="38">
        <v>12238</v>
      </c>
      <c r="B1325" s="38" t="s">
        <v>1257</v>
      </c>
      <c r="C1325" s="38">
        <v>0</v>
      </c>
    </row>
    <row r="1326" spans="1:3" ht="12.75">
      <c r="A1326" s="38">
        <v>12386</v>
      </c>
      <c r="B1326" s="38" t="s">
        <v>1260</v>
      </c>
      <c r="C1326" s="38">
        <v>0</v>
      </c>
    </row>
    <row r="1327" spans="1:3" ht="12.75">
      <c r="A1327" s="38">
        <v>12441</v>
      </c>
      <c r="B1327" s="38" t="s">
        <v>1261</v>
      </c>
      <c r="C1327" s="38">
        <v>0</v>
      </c>
    </row>
    <row r="1328" spans="1:3" ht="12.75">
      <c r="A1328" s="38">
        <v>12459</v>
      </c>
      <c r="B1328" s="38" t="s">
        <v>1262</v>
      </c>
      <c r="C1328" s="38">
        <v>0</v>
      </c>
    </row>
    <row r="1329" spans="1:3" ht="12.75">
      <c r="A1329" s="38">
        <v>12513</v>
      </c>
      <c r="B1329" s="38" t="s">
        <v>1263</v>
      </c>
      <c r="C1329" s="38">
        <v>0</v>
      </c>
    </row>
    <row r="1330" spans="1:3" ht="12.75">
      <c r="A1330" s="38">
        <v>12572</v>
      </c>
      <c r="B1330" s="38" t="s">
        <v>1264</v>
      </c>
      <c r="C1330" s="38">
        <v>0</v>
      </c>
    </row>
    <row r="1331" spans="1:3" ht="12.75">
      <c r="A1331" s="38">
        <v>12718</v>
      </c>
      <c r="B1331" s="38" t="s">
        <v>1266</v>
      </c>
      <c r="C1331" s="38">
        <v>0</v>
      </c>
    </row>
    <row r="1332" spans="1:3" ht="12.75">
      <c r="A1332" s="38">
        <v>12793</v>
      </c>
      <c r="B1332" s="38" t="s">
        <v>1268</v>
      </c>
      <c r="C1332" s="38">
        <v>0</v>
      </c>
    </row>
    <row r="1333" spans="1:3" ht="12.75">
      <c r="A1333" s="38">
        <v>12912</v>
      </c>
      <c r="B1333" s="38" t="s">
        <v>1269</v>
      </c>
      <c r="C1333" s="38">
        <v>0</v>
      </c>
    </row>
    <row r="1334" spans="1:3" ht="12.75">
      <c r="A1334" s="38">
        <v>12980</v>
      </c>
      <c r="B1334" s="38" t="s">
        <v>1272</v>
      </c>
      <c r="C1334" s="38">
        <v>0</v>
      </c>
    </row>
    <row r="1335" spans="1:3" ht="12.75">
      <c r="A1335" s="38">
        <v>13005</v>
      </c>
      <c r="B1335" s="38" t="s">
        <v>1274</v>
      </c>
      <c r="C1335" s="38">
        <v>0</v>
      </c>
    </row>
    <row r="1336" spans="1:3" ht="12.75">
      <c r="A1336" s="38">
        <v>13030</v>
      </c>
      <c r="B1336" s="38" t="s">
        <v>1275</v>
      </c>
      <c r="C1336" s="38">
        <v>0</v>
      </c>
    </row>
    <row r="1337" spans="1:3" ht="12.75">
      <c r="A1337" s="38">
        <v>13056</v>
      </c>
      <c r="B1337" s="38" t="s">
        <v>1276</v>
      </c>
      <c r="C1337" s="38">
        <v>0</v>
      </c>
    </row>
    <row r="1338" spans="1:3" ht="12.75">
      <c r="A1338" s="38">
        <v>13251</v>
      </c>
      <c r="B1338" s="38" t="s">
        <v>1279</v>
      </c>
      <c r="C1338" s="38">
        <v>0</v>
      </c>
    </row>
    <row r="1339" spans="1:3" ht="12.75">
      <c r="A1339" s="38">
        <v>13269</v>
      </c>
      <c r="B1339" s="38" t="s">
        <v>1280</v>
      </c>
      <c r="C1339" s="38">
        <v>0</v>
      </c>
    </row>
    <row r="1340" spans="1:3" ht="12.75">
      <c r="A1340" s="38">
        <v>13366</v>
      </c>
      <c r="B1340" s="38" t="s">
        <v>1284</v>
      </c>
      <c r="C1340" s="38">
        <v>0</v>
      </c>
    </row>
    <row r="1341" spans="1:3" ht="12.75">
      <c r="A1341" s="38">
        <v>13404</v>
      </c>
      <c r="B1341" s="38" t="s">
        <v>1286</v>
      </c>
      <c r="C1341" s="38">
        <v>0</v>
      </c>
    </row>
    <row r="1342" spans="1:3" ht="12.75">
      <c r="A1342" s="38">
        <v>13412</v>
      </c>
      <c r="B1342" s="38" t="s">
        <v>1287</v>
      </c>
      <c r="C1342" s="38">
        <v>0</v>
      </c>
    </row>
    <row r="1343" spans="1:3" ht="12.75">
      <c r="A1343" s="38">
        <v>13749</v>
      </c>
      <c r="B1343" s="38" t="s">
        <v>1299</v>
      </c>
      <c r="C1343" s="38">
        <v>0</v>
      </c>
    </row>
    <row r="1344" spans="1:3" ht="12.75">
      <c r="A1344" s="38">
        <v>13846</v>
      </c>
      <c r="B1344" s="38" t="s">
        <v>1300</v>
      </c>
      <c r="C1344" s="38">
        <v>0</v>
      </c>
    </row>
    <row r="1345" spans="1:3" ht="12.75">
      <c r="A1345" s="38">
        <v>13862</v>
      </c>
      <c r="B1345" s="38" t="s">
        <v>1302</v>
      </c>
      <c r="C1345" s="38">
        <v>0</v>
      </c>
    </row>
    <row r="1346" spans="1:3" ht="12.75">
      <c r="A1346" s="38">
        <v>13897</v>
      </c>
      <c r="B1346" s="38" t="s">
        <v>1303</v>
      </c>
      <c r="C1346" s="38">
        <v>0</v>
      </c>
    </row>
    <row r="1347" spans="1:3" ht="12.75">
      <c r="A1347" s="38">
        <v>13935</v>
      </c>
      <c r="B1347" s="38" t="s">
        <v>1305</v>
      </c>
      <c r="C1347" s="38">
        <v>0</v>
      </c>
    </row>
    <row r="1348" spans="1:3" ht="12.75">
      <c r="A1348" s="38">
        <v>13978</v>
      </c>
      <c r="B1348" s="38" t="s">
        <v>1306</v>
      </c>
      <c r="C1348" s="38">
        <v>0</v>
      </c>
    </row>
    <row r="1349" spans="1:3" ht="12.75">
      <c r="A1349" s="38">
        <v>14001</v>
      </c>
      <c r="B1349" s="38" t="s">
        <v>1307</v>
      </c>
      <c r="C1349" s="38">
        <v>0</v>
      </c>
    </row>
    <row r="1350" spans="1:3" ht="12.75">
      <c r="A1350" s="38">
        <v>14028</v>
      </c>
      <c r="B1350" s="38" t="s">
        <v>1308</v>
      </c>
      <c r="C1350" s="38">
        <v>0</v>
      </c>
    </row>
    <row r="1351" spans="1:3" ht="12.75">
      <c r="A1351" s="38">
        <v>14192</v>
      </c>
      <c r="B1351" s="38" t="s">
        <v>1311</v>
      </c>
      <c r="C1351" s="38">
        <v>0</v>
      </c>
    </row>
    <row r="1352" spans="1:3" ht="12.75">
      <c r="A1352" s="38">
        <v>14290</v>
      </c>
      <c r="B1352" s="38" t="s">
        <v>1313</v>
      </c>
      <c r="C1352" s="38">
        <v>0</v>
      </c>
    </row>
    <row r="1353" spans="1:3" ht="12.75">
      <c r="A1353" s="38">
        <v>14311</v>
      </c>
      <c r="B1353" s="38" t="s">
        <v>1314</v>
      </c>
      <c r="C1353" s="38">
        <v>0</v>
      </c>
    </row>
    <row r="1354" spans="1:3" ht="12.75">
      <c r="A1354" s="38">
        <v>14338</v>
      </c>
      <c r="B1354" s="38" t="s">
        <v>1316</v>
      </c>
      <c r="C1354" s="38">
        <v>0</v>
      </c>
    </row>
    <row r="1355" spans="1:3" ht="12.75">
      <c r="A1355" s="38">
        <v>14443</v>
      </c>
      <c r="B1355" s="38" t="s">
        <v>1319</v>
      </c>
      <c r="C1355" s="38">
        <v>0</v>
      </c>
    </row>
    <row r="1356" spans="1:3" ht="12.75">
      <c r="A1356" s="38">
        <v>14460</v>
      </c>
      <c r="B1356" s="38" t="s">
        <v>1320</v>
      </c>
      <c r="C1356" s="38">
        <v>0</v>
      </c>
    </row>
    <row r="1357" spans="1:3" ht="12.75">
      <c r="A1357" s="38">
        <v>14478</v>
      </c>
      <c r="B1357" s="38" t="s">
        <v>1321</v>
      </c>
      <c r="C1357" s="38">
        <v>0</v>
      </c>
    </row>
    <row r="1358" spans="1:3" ht="12.75">
      <c r="A1358" s="38">
        <v>14494</v>
      </c>
      <c r="B1358" s="38" t="s">
        <v>1322</v>
      </c>
      <c r="C1358" s="38">
        <v>0</v>
      </c>
    </row>
    <row r="1359" spans="1:3" ht="12.75">
      <c r="A1359" s="38">
        <v>14559</v>
      </c>
      <c r="B1359" s="38" t="s">
        <v>1324</v>
      </c>
      <c r="C1359" s="38">
        <v>0</v>
      </c>
    </row>
    <row r="1360" spans="1:3" ht="12.75">
      <c r="A1360" s="38">
        <v>14575</v>
      </c>
      <c r="B1360" s="38" t="s">
        <v>1326</v>
      </c>
      <c r="C1360" s="38">
        <v>0</v>
      </c>
    </row>
    <row r="1361" spans="1:3" ht="12.75">
      <c r="A1361" s="38">
        <v>14583</v>
      </c>
      <c r="B1361" s="38" t="s">
        <v>1327</v>
      </c>
      <c r="C1361" s="38">
        <v>0</v>
      </c>
    </row>
    <row r="1362" spans="1:3" ht="12.75">
      <c r="A1362" s="38">
        <v>14664</v>
      </c>
      <c r="B1362" s="38" t="s">
        <v>1330</v>
      </c>
      <c r="C1362" s="38">
        <v>0</v>
      </c>
    </row>
    <row r="1363" spans="1:3" ht="12.75">
      <c r="A1363" s="38">
        <v>14729</v>
      </c>
      <c r="B1363" s="38" t="s">
        <v>1334</v>
      </c>
      <c r="C1363" s="38">
        <v>0</v>
      </c>
    </row>
    <row r="1364" spans="1:3" ht="12.75">
      <c r="A1364" s="38">
        <v>14877</v>
      </c>
      <c r="B1364" s="38" t="s">
        <v>1338</v>
      </c>
      <c r="C1364" s="38">
        <v>0</v>
      </c>
    </row>
    <row r="1365" spans="1:3" ht="12.75">
      <c r="A1365" s="38">
        <v>15075</v>
      </c>
      <c r="B1365" s="38" t="s">
        <v>1348</v>
      </c>
      <c r="C1365" s="38">
        <v>0</v>
      </c>
    </row>
    <row r="1366" spans="1:3" ht="12.75">
      <c r="A1366" s="38">
        <v>15083</v>
      </c>
      <c r="B1366" s="38" t="s">
        <v>1349</v>
      </c>
      <c r="C1366" s="38">
        <v>0</v>
      </c>
    </row>
    <row r="1367" spans="1:3" ht="12.75">
      <c r="A1367" s="38">
        <v>15148</v>
      </c>
      <c r="B1367" s="38" t="s">
        <v>1350</v>
      </c>
      <c r="C1367" s="38">
        <v>0</v>
      </c>
    </row>
    <row r="1368" spans="1:3" ht="12.75">
      <c r="A1368" s="38">
        <v>15164</v>
      </c>
      <c r="B1368" s="38" t="s">
        <v>1352</v>
      </c>
      <c r="C1368" s="38">
        <v>0</v>
      </c>
    </row>
    <row r="1369" spans="1:3" ht="12.75">
      <c r="A1369" s="38">
        <v>15211</v>
      </c>
      <c r="B1369" s="38" t="s">
        <v>1355</v>
      </c>
      <c r="C1369" s="38">
        <v>0</v>
      </c>
    </row>
    <row r="1370" spans="1:3" ht="12.75">
      <c r="A1370" s="38">
        <v>15270</v>
      </c>
      <c r="B1370" s="38" t="s">
        <v>1356</v>
      </c>
      <c r="C1370" s="38">
        <v>0</v>
      </c>
    </row>
    <row r="1371" spans="1:3" ht="12.75">
      <c r="A1371" s="38">
        <v>15334</v>
      </c>
      <c r="B1371" s="38" t="s">
        <v>1358</v>
      </c>
      <c r="C1371" s="38">
        <v>0</v>
      </c>
    </row>
    <row r="1372" spans="1:3" ht="12.75">
      <c r="A1372" s="38">
        <v>15342</v>
      </c>
      <c r="B1372" s="38" t="s">
        <v>1359</v>
      </c>
      <c r="C1372" s="38">
        <v>0</v>
      </c>
    </row>
    <row r="1373" spans="1:3" ht="12.75">
      <c r="A1373" s="38">
        <v>15385</v>
      </c>
      <c r="B1373" s="38" t="s">
        <v>1360</v>
      </c>
      <c r="C1373" s="38">
        <v>0</v>
      </c>
    </row>
    <row r="1374" spans="1:3" ht="12.75">
      <c r="A1374" s="38">
        <v>15393</v>
      </c>
      <c r="B1374" s="38" t="s">
        <v>1361</v>
      </c>
      <c r="C1374" s="38">
        <v>0</v>
      </c>
    </row>
    <row r="1375" spans="1:3" ht="12.75">
      <c r="A1375" s="38">
        <v>15423</v>
      </c>
      <c r="B1375" s="38" t="s">
        <v>1362</v>
      </c>
      <c r="C1375" s="38">
        <v>0</v>
      </c>
    </row>
    <row r="1376" spans="1:3" ht="12.75">
      <c r="A1376" s="38">
        <v>15440</v>
      </c>
      <c r="B1376" s="38" t="s">
        <v>1363</v>
      </c>
      <c r="C1376" s="38">
        <v>0</v>
      </c>
    </row>
    <row r="1377" spans="1:3" ht="12.75">
      <c r="A1377" s="38">
        <v>15474</v>
      </c>
      <c r="B1377" s="38" t="s">
        <v>1364</v>
      </c>
      <c r="C1377" s="38">
        <v>0</v>
      </c>
    </row>
    <row r="1378" spans="1:3" ht="12.75">
      <c r="A1378" s="38">
        <v>15539</v>
      </c>
      <c r="B1378" s="38" t="s">
        <v>1365</v>
      </c>
      <c r="C1378" s="38">
        <v>0</v>
      </c>
    </row>
    <row r="1379" spans="1:3" ht="12.75">
      <c r="A1379" s="38">
        <v>15636</v>
      </c>
      <c r="B1379" s="38" t="s">
        <v>1367</v>
      </c>
      <c r="C1379" s="38">
        <v>0</v>
      </c>
    </row>
    <row r="1380" spans="1:3" ht="12.75">
      <c r="A1380" s="38">
        <v>15741</v>
      </c>
      <c r="B1380" s="38" t="s">
        <v>1372</v>
      </c>
      <c r="C1380" s="38">
        <v>0</v>
      </c>
    </row>
    <row r="1381" spans="1:3" ht="12.75">
      <c r="A1381" s="38">
        <v>16004</v>
      </c>
      <c r="B1381" s="38" t="s">
        <v>1382</v>
      </c>
      <c r="C1381" s="38">
        <v>0</v>
      </c>
    </row>
    <row r="1382" spans="1:3" ht="12.75">
      <c r="A1382" s="38">
        <v>16047</v>
      </c>
      <c r="B1382" s="38" t="s">
        <v>1385</v>
      </c>
      <c r="C1382" s="38">
        <v>0</v>
      </c>
    </row>
    <row r="1383" spans="1:3" ht="12.75">
      <c r="A1383" s="38">
        <v>16055</v>
      </c>
      <c r="B1383" s="38" t="s">
        <v>1386</v>
      </c>
      <c r="C1383" s="38">
        <v>0</v>
      </c>
    </row>
    <row r="1384" spans="1:3" ht="12.75">
      <c r="A1384" s="38">
        <v>16063</v>
      </c>
      <c r="B1384" s="38" t="s">
        <v>1387</v>
      </c>
      <c r="C1384" s="38">
        <v>0</v>
      </c>
    </row>
    <row r="1385" spans="1:3" ht="12.75">
      <c r="A1385" s="38">
        <v>16080</v>
      </c>
      <c r="B1385" s="38" t="s">
        <v>1388</v>
      </c>
      <c r="C1385" s="38">
        <v>0</v>
      </c>
    </row>
    <row r="1386" spans="1:3" ht="12.75">
      <c r="A1386" s="38">
        <v>16268</v>
      </c>
      <c r="B1386" s="38" t="s">
        <v>1394</v>
      </c>
      <c r="C1386" s="38">
        <v>0</v>
      </c>
    </row>
    <row r="1387" spans="1:3" ht="12.75">
      <c r="A1387" s="38">
        <v>16276</v>
      </c>
      <c r="B1387" s="38" t="s">
        <v>1395</v>
      </c>
      <c r="C1387" s="38">
        <v>0</v>
      </c>
    </row>
    <row r="1388" spans="1:3" ht="12.75">
      <c r="A1388" s="38">
        <v>16306</v>
      </c>
      <c r="B1388" s="38" t="s">
        <v>1397</v>
      </c>
      <c r="C1388" s="38">
        <v>0</v>
      </c>
    </row>
    <row r="1389" spans="1:3" ht="12.75">
      <c r="A1389" s="38">
        <v>16535</v>
      </c>
      <c r="B1389" s="38" t="s">
        <v>1410</v>
      </c>
      <c r="C1389" s="38">
        <v>0</v>
      </c>
    </row>
    <row r="1390" spans="1:3" ht="12.75">
      <c r="A1390" s="38">
        <v>16861</v>
      </c>
      <c r="B1390" s="38" t="s">
        <v>1425</v>
      </c>
      <c r="C1390" s="38">
        <v>0</v>
      </c>
    </row>
    <row r="1391" spans="1:3" ht="12.75">
      <c r="A1391" s="38">
        <v>17663</v>
      </c>
      <c r="B1391" s="38" t="s">
        <v>1455</v>
      </c>
      <c r="C1391" s="38">
        <v>0</v>
      </c>
    </row>
    <row r="1392" spans="1:3" ht="12.75">
      <c r="A1392" s="38">
        <v>23922</v>
      </c>
      <c r="B1392" s="38" t="s">
        <v>1742</v>
      </c>
      <c r="C1392" s="38">
        <v>0</v>
      </c>
    </row>
    <row r="1393" spans="1:3" ht="12.75">
      <c r="A1393" s="38">
        <v>24023</v>
      </c>
      <c r="B1393" s="38" t="s">
        <v>1746</v>
      </c>
      <c r="C1393" s="38">
        <v>0</v>
      </c>
    </row>
    <row r="1394" spans="1:3" ht="12.75">
      <c r="A1394" s="38">
        <v>24040</v>
      </c>
      <c r="B1394" s="38" t="s">
        <v>1747</v>
      </c>
      <c r="C1394" s="38">
        <v>0</v>
      </c>
    </row>
    <row r="1395" spans="1:3" ht="12.75">
      <c r="A1395" s="38">
        <v>24392</v>
      </c>
      <c r="B1395" s="38" t="s">
        <v>1762</v>
      </c>
      <c r="C1395" s="38">
        <v>0</v>
      </c>
    </row>
    <row r="1396" spans="1:3" ht="12.75">
      <c r="A1396" s="38">
        <v>24538</v>
      </c>
      <c r="B1396" s="38" t="s">
        <v>1764</v>
      </c>
      <c r="C1396" s="38">
        <v>0</v>
      </c>
    </row>
    <row r="1397" spans="1:3" ht="12.75">
      <c r="A1397" s="38">
        <v>24619</v>
      </c>
      <c r="B1397" s="38" t="s">
        <v>1767</v>
      </c>
      <c r="C1397" s="38">
        <v>0</v>
      </c>
    </row>
    <row r="1398" spans="1:3" ht="12.75">
      <c r="A1398" s="38">
        <v>24643</v>
      </c>
      <c r="B1398" s="38" t="s">
        <v>1769</v>
      </c>
      <c r="C1398" s="38">
        <v>0</v>
      </c>
    </row>
    <row r="1399" spans="1:3" ht="12.75">
      <c r="A1399" s="38">
        <v>24805</v>
      </c>
      <c r="B1399" s="38" t="s">
        <v>1775</v>
      </c>
      <c r="C1399" s="38">
        <v>0</v>
      </c>
    </row>
    <row r="1400" spans="1:3" ht="12.75">
      <c r="A1400" s="38">
        <v>25071</v>
      </c>
      <c r="B1400" s="38" t="s">
        <v>1779</v>
      </c>
      <c r="C1400" s="38">
        <v>0</v>
      </c>
    </row>
    <row r="1401" spans="1:3" ht="12.75">
      <c r="A1401" s="38">
        <v>25101</v>
      </c>
      <c r="B1401" s="38" t="s">
        <v>1780</v>
      </c>
      <c r="C1401" s="38">
        <v>0</v>
      </c>
    </row>
    <row r="1402" spans="1:3" ht="12.75">
      <c r="A1402" s="38">
        <v>25127</v>
      </c>
      <c r="B1402" s="38" t="s">
        <v>1781</v>
      </c>
      <c r="C1402" s="38">
        <v>0</v>
      </c>
    </row>
    <row r="1403" spans="1:3" ht="12.75">
      <c r="A1403" s="38">
        <v>25216</v>
      </c>
      <c r="B1403" s="38" t="s">
        <v>1783</v>
      </c>
      <c r="C1403" s="38">
        <v>0</v>
      </c>
    </row>
    <row r="1404" spans="1:3" ht="12.75">
      <c r="A1404" s="38">
        <v>25275</v>
      </c>
      <c r="B1404" s="38" t="s">
        <v>1786</v>
      </c>
      <c r="C1404" s="38">
        <v>0</v>
      </c>
    </row>
    <row r="1405" spans="1:3" ht="12.75">
      <c r="A1405" s="38">
        <v>25291</v>
      </c>
      <c r="B1405" s="38" t="s">
        <v>1787</v>
      </c>
      <c r="C1405" s="38">
        <v>0</v>
      </c>
    </row>
    <row r="1406" spans="1:3" ht="12.75">
      <c r="A1406" s="38">
        <v>25399</v>
      </c>
      <c r="B1406" s="38" t="s">
        <v>1788</v>
      </c>
      <c r="C1406" s="38">
        <v>0</v>
      </c>
    </row>
    <row r="1407" spans="1:3" ht="12.75">
      <c r="A1407" s="38">
        <v>25488</v>
      </c>
      <c r="B1407" s="38" t="s">
        <v>1791</v>
      </c>
      <c r="C1407" s="38">
        <v>0</v>
      </c>
    </row>
    <row r="1408" spans="1:3" ht="12.75">
      <c r="A1408" s="38">
        <v>25658</v>
      </c>
      <c r="B1408" s="38" t="s">
        <v>1795</v>
      </c>
      <c r="C1408" s="38">
        <v>0</v>
      </c>
    </row>
    <row r="1409" spans="1:3" ht="12.75">
      <c r="A1409" s="38">
        <v>25739</v>
      </c>
      <c r="B1409" s="38" t="s">
        <v>1796</v>
      </c>
      <c r="C1409" s="38">
        <v>0</v>
      </c>
    </row>
    <row r="1410" spans="1:3" ht="12.75">
      <c r="A1410" s="38">
        <v>25933</v>
      </c>
      <c r="B1410" s="38" t="s">
        <v>1798</v>
      </c>
      <c r="C1410" s="38">
        <v>0</v>
      </c>
    </row>
    <row r="1411" spans="1:3" ht="12.75">
      <c r="A1411" s="38">
        <v>25968</v>
      </c>
      <c r="B1411" s="38" t="s">
        <v>1801</v>
      </c>
      <c r="C1411" s="38">
        <v>0</v>
      </c>
    </row>
    <row r="1412" spans="1:3" ht="12.75">
      <c r="A1412" s="38">
        <v>26549</v>
      </c>
      <c r="B1412" s="38" t="s">
        <v>1815</v>
      </c>
      <c r="C1412" s="38">
        <v>0</v>
      </c>
    </row>
    <row r="1413" spans="1:3" ht="12.75">
      <c r="A1413" s="38">
        <v>26727</v>
      </c>
      <c r="B1413" s="38" t="s">
        <v>1822</v>
      </c>
      <c r="C1413" s="38">
        <v>0</v>
      </c>
    </row>
    <row r="1414" spans="1:3" ht="12.75">
      <c r="A1414" s="38">
        <v>26743</v>
      </c>
      <c r="B1414" s="38" t="s">
        <v>1824</v>
      </c>
      <c r="C1414" s="38">
        <v>0</v>
      </c>
    </row>
    <row r="1415" spans="1:3" ht="12.75">
      <c r="A1415" s="38">
        <v>28860</v>
      </c>
      <c r="B1415" s="38" t="s">
        <v>1866</v>
      </c>
      <c r="C1415" s="38">
        <v>0</v>
      </c>
    </row>
    <row r="1416" spans="1:3" ht="12.75">
      <c r="A1416" s="38">
        <v>38016</v>
      </c>
      <c r="B1416" s="38" t="s">
        <v>165</v>
      </c>
      <c r="C1416" s="38">
        <v>0</v>
      </c>
    </row>
    <row r="1417" spans="1:3" ht="12.75">
      <c r="A1417" s="38">
        <v>38059</v>
      </c>
      <c r="B1417" s="38" t="s">
        <v>168</v>
      </c>
      <c r="C1417" s="38">
        <v>0</v>
      </c>
    </row>
    <row r="1418" spans="1:3" ht="12.75">
      <c r="A1418" s="38">
        <v>38148</v>
      </c>
      <c r="B1418" s="38" t="s">
        <v>171</v>
      </c>
      <c r="C1418" s="38">
        <v>0</v>
      </c>
    </row>
    <row r="1419" spans="1:3" ht="12.75">
      <c r="A1419" s="38">
        <v>38261</v>
      </c>
      <c r="B1419" s="38" t="s">
        <v>174</v>
      </c>
      <c r="C1419" s="38">
        <v>0</v>
      </c>
    </row>
    <row r="1420" spans="1:3" ht="12.75">
      <c r="A1420" s="38">
        <v>38318</v>
      </c>
      <c r="B1420" s="38" t="s">
        <v>176</v>
      </c>
      <c r="C1420" s="38">
        <v>0</v>
      </c>
    </row>
    <row r="1421" spans="1:3" ht="12.75">
      <c r="A1421" s="38">
        <v>38385</v>
      </c>
      <c r="B1421" s="38" t="s">
        <v>178</v>
      </c>
      <c r="C1421" s="38">
        <v>0</v>
      </c>
    </row>
    <row r="1422" spans="1:3" ht="12.75">
      <c r="A1422" s="38">
        <v>38393</v>
      </c>
      <c r="B1422" s="38" t="s">
        <v>179</v>
      </c>
      <c r="C1422" s="38">
        <v>0</v>
      </c>
    </row>
    <row r="1423" spans="1:3" ht="12.75">
      <c r="A1423" s="38">
        <v>38423</v>
      </c>
      <c r="B1423" s="38" t="s">
        <v>180</v>
      </c>
      <c r="C1423" s="38">
        <v>0</v>
      </c>
    </row>
    <row r="1424" spans="1:3" ht="12.75">
      <c r="A1424" s="38">
        <v>38482</v>
      </c>
      <c r="B1424" s="38" t="s">
        <v>182</v>
      </c>
      <c r="C1424" s="38">
        <v>0</v>
      </c>
    </row>
    <row r="1425" spans="1:3" ht="12.75">
      <c r="A1425" s="38">
        <v>38521</v>
      </c>
      <c r="B1425" s="38" t="s">
        <v>183</v>
      </c>
      <c r="C1425" s="38">
        <v>0</v>
      </c>
    </row>
    <row r="1426" spans="1:3" ht="12.75">
      <c r="A1426" s="38">
        <v>38547</v>
      </c>
      <c r="B1426" s="38" t="s">
        <v>184</v>
      </c>
      <c r="C1426" s="38">
        <v>0</v>
      </c>
    </row>
    <row r="1427" spans="1:3" ht="12.75">
      <c r="A1427" s="38">
        <v>38695</v>
      </c>
      <c r="B1427" s="38" t="s">
        <v>186</v>
      </c>
      <c r="C1427" s="38">
        <v>0</v>
      </c>
    </row>
    <row r="1428" spans="1:3" ht="12.75">
      <c r="A1428" s="38">
        <v>38946</v>
      </c>
      <c r="B1428" s="38" t="s">
        <v>192</v>
      </c>
      <c r="C1428" s="38">
        <v>0</v>
      </c>
    </row>
    <row r="1429" spans="1:3" ht="12.75">
      <c r="A1429" s="38">
        <v>38997</v>
      </c>
      <c r="B1429" s="38" t="s">
        <v>193</v>
      </c>
      <c r="C1429" s="38">
        <v>0</v>
      </c>
    </row>
    <row r="1430" spans="1:3" ht="12.75">
      <c r="A1430" s="38">
        <v>39021</v>
      </c>
      <c r="B1430" s="38" t="s">
        <v>194</v>
      </c>
      <c r="C1430" s="38">
        <v>0</v>
      </c>
    </row>
    <row r="1431" spans="1:3" ht="12.75">
      <c r="A1431" s="38">
        <v>39039</v>
      </c>
      <c r="B1431" s="38" t="s">
        <v>195</v>
      </c>
      <c r="C1431" s="38">
        <v>0</v>
      </c>
    </row>
    <row r="1432" spans="1:3" ht="12.75">
      <c r="A1432" s="38">
        <v>39144</v>
      </c>
      <c r="B1432" s="38" t="s">
        <v>198</v>
      </c>
      <c r="C1432" s="38">
        <v>0</v>
      </c>
    </row>
    <row r="1433" spans="1:3" ht="12.75">
      <c r="A1433" s="38">
        <v>39209</v>
      </c>
      <c r="B1433" s="38" t="s">
        <v>199</v>
      </c>
      <c r="C1433" s="38">
        <v>0</v>
      </c>
    </row>
    <row r="1434" spans="1:3" ht="12.75">
      <c r="A1434" s="38">
        <v>39233</v>
      </c>
      <c r="B1434" s="38" t="s">
        <v>200</v>
      </c>
      <c r="C1434" s="38">
        <v>0</v>
      </c>
    </row>
    <row r="1435" spans="1:3" ht="12.75">
      <c r="A1435" s="38">
        <v>39411</v>
      </c>
      <c r="B1435" s="38" t="s">
        <v>204</v>
      </c>
      <c r="C1435" s="38">
        <v>0</v>
      </c>
    </row>
    <row r="1436" spans="1:3" ht="12.75">
      <c r="A1436" s="38">
        <v>39519</v>
      </c>
      <c r="B1436" s="38" t="s">
        <v>207</v>
      </c>
      <c r="C1436" s="38">
        <v>0</v>
      </c>
    </row>
    <row r="1437" spans="1:3" ht="12.75">
      <c r="A1437" s="38">
        <v>39594</v>
      </c>
      <c r="B1437" s="38" t="s">
        <v>211</v>
      </c>
      <c r="C1437" s="38">
        <v>0</v>
      </c>
    </row>
    <row r="1438" spans="1:3" ht="12.75">
      <c r="A1438" s="38">
        <v>39659</v>
      </c>
      <c r="B1438" s="38" t="s">
        <v>215</v>
      </c>
      <c r="C1438" s="38">
        <v>0</v>
      </c>
    </row>
    <row r="1439" spans="1:3" ht="12.75">
      <c r="A1439" s="38">
        <v>39675</v>
      </c>
      <c r="B1439" s="38" t="s">
        <v>216</v>
      </c>
      <c r="C1439" s="38">
        <v>0</v>
      </c>
    </row>
    <row r="1440" spans="1:3" ht="12.75">
      <c r="A1440" s="38">
        <v>39713</v>
      </c>
      <c r="B1440" s="38" t="s">
        <v>219</v>
      </c>
      <c r="C1440" s="38">
        <v>0</v>
      </c>
    </row>
    <row r="1441" spans="1:3" ht="12.75">
      <c r="A1441" s="38">
        <v>39721</v>
      </c>
      <c r="B1441" s="38" t="s">
        <v>220</v>
      </c>
      <c r="C1441" s="38">
        <v>0</v>
      </c>
    </row>
    <row r="1442" spans="1:3" ht="12.75">
      <c r="A1442" s="38">
        <v>39756</v>
      </c>
      <c r="B1442" s="38" t="s">
        <v>221</v>
      </c>
      <c r="C1442" s="38">
        <v>0</v>
      </c>
    </row>
    <row r="1443" spans="1:3" ht="12.75">
      <c r="A1443" s="38">
        <v>39772</v>
      </c>
      <c r="B1443" s="38" t="s">
        <v>223</v>
      </c>
      <c r="C1443" s="38">
        <v>0</v>
      </c>
    </row>
    <row r="1444" spans="1:3" ht="12.75">
      <c r="A1444" s="38">
        <v>39837</v>
      </c>
      <c r="B1444" s="38" t="s">
        <v>224</v>
      </c>
      <c r="C1444" s="38">
        <v>0</v>
      </c>
    </row>
    <row r="1445" spans="1:3" ht="12.75">
      <c r="A1445" s="38">
        <v>39985</v>
      </c>
      <c r="B1445" s="38" t="s">
        <v>229</v>
      </c>
      <c r="C1445" s="38">
        <v>0</v>
      </c>
    </row>
    <row r="1446" spans="1:3" ht="12.75">
      <c r="A1446" s="38">
        <v>40002</v>
      </c>
      <c r="B1446" s="38" t="s">
        <v>230</v>
      </c>
      <c r="C1446" s="38">
        <v>0</v>
      </c>
    </row>
    <row r="1447" spans="1:3" ht="12.75">
      <c r="A1447" s="38">
        <v>40088</v>
      </c>
      <c r="B1447" s="38" t="s">
        <v>232</v>
      </c>
      <c r="C1447" s="38">
        <v>0</v>
      </c>
    </row>
    <row r="1448" spans="1:3" ht="12.75">
      <c r="A1448" s="38">
        <v>40207</v>
      </c>
      <c r="B1448" s="38" t="s">
        <v>237</v>
      </c>
      <c r="C1448" s="38">
        <v>0</v>
      </c>
    </row>
    <row r="1449" spans="1:3" ht="12.75">
      <c r="A1449" s="38">
        <v>40215</v>
      </c>
      <c r="B1449" s="38" t="s">
        <v>238</v>
      </c>
      <c r="C1449" s="38">
        <v>0</v>
      </c>
    </row>
    <row r="1450" spans="1:3" ht="12.75">
      <c r="A1450" s="38">
        <v>40266</v>
      </c>
      <c r="B1450" s="38" t="s">
        <v>240</v>
      </c>
      <c r="C1450" s="38">
        <v>0</v>
      </c>
    </row>
    <row r="1451" spans="1:3" ht="12.75">
      <c r="A1451" s="38">
        <v>40339</v>
      </c>
      <c r="B1451" s="38" t="s">
        <v>244</v>
      </c>
      <c r="C1451" s="38">
        <v>0</v>
      </c>
    </row>
    <row r="1452" spans="1:3" ht="12.75">
      <c r="A1452" s="38">
        <v>40347</v>
      </c>
      <c r="B1452" s="38" t="s">
        <v>245</v>
      </c>
      <c r="C1452" s="38">
        <v>0</v>
      </c>
    </row>
    <row r="1453" spans="1:3" ht="12.75">
      <c r="A1453" s="38">
        <v>40398</v>
      </c>
      <c r="B1453" s="38" t="s">
        <v>246</v>
      </c>
      <c r="C1453" s="38">
        <v>0</v>
      </c>
    </row>
    <row r="1454" spans="1:3" ht="12.75">
      <c r="A1454" s="38">
        <v>40410</v>
      </c>
      <c r="B1454" s="38" t="s">
        <v>247</v>
      </c>
      <c r="C1454" s="38">
        <v>0</v>
      </c>
    </row>
    <row r="1455" spans="1:3" ht="12.75">
      <c r="A1455" s="38">
        <v>41149</v>
      </c>
      <c r="B1455" s="38" t="s">
        <v>276</v>
      </c>
      <c r="C1455" s="38">
        <v>0</v>
      </c>
    </row>
    <row r="1456" spans="1:3" ht="12.75">
      <c r="A1456" s="38">
        <v>43974</v>
      </c>
      <c r="B1456" s="38" t="s">
        <v>404</v>
      </c>
      <c r="C1456" s="38">
        <v>0</v>
      </c>
    </row>
    <row r="1457" spans="1:3" ht="12.75">
      <c r="A1457" s="38">
        <v>45527</v>
      </c>
      <c r="B1457" s="38" t="s">
        <v>452</v>
      </c>
      <c r="C1457" s="38">
        <v>0</v>
      </c>
    </row>
    <row r="1458" spans="1:3" ht="12.75">
      <c r="A1458" s="38">
        <v>46337</v>
      </c>
      <c r="B1458" s="38" t="s">
        <v>472</v>
      </c>
      <c r="C1458" s="38">
        <v>0</v>
      </c>
    </row>
    <row r="1459" spans="1:3" ht="12.75">
      <c r="A1459" s="38">
        <v>53961</v>
      </c>
      <c r="B1459" s="38" t="s">
        <v>591</v>
      </c>
      <c r="C1459" s="38">
        <v>0</v>
      </c>
    </row>
    <row r="1460" spans="1:3" ht="12.75">
      <c r="A1460" s="38">
        <v>7862</v>
      </c>
      <c r="B1460" s="38" t="s">
        <v>893</v>
      </c>
      <c r="C1460" s="38">
        <v>0</v>
      </c>
    </row>
    <row r="1461" spans="1:3" ht="12.75">
      <c r="A1461" s="38">
        <v>22136</v>
      </c>
      <c r="B1461" s="38" t="s">
        <v>1692</v>
      </c>
      <c r="C1461" s="38">
        <v>0</v>
      </c>
    </row>
    <row r="1462" spans="1:3" ht="12.75">
      <c r="A1462" s="38">
        <v>22144</v>
      </c>
      <c r="B1462" s="38" t="s">
        <v>1693</v>
      </c>
      <c r="C1462" s="38">
        <v>0</v>
      </c>
    </row>
    <row r="1463" spans="1:3" ht="12.75">
      <c r="A1463" s="38">
        <v>22241</v>
      </c>
      <c r="B1463" s="38" t="s">
        <v>1697</v>
      </c>
      <c r="C1463" s="38">
        <v>0</v>
      </c>
    </row>
    <row r="1464" spans="1:3" ht="12.75">
      <c r="A1464" s="38">
        <v>26778</v>
      </c>
      <c r="B1464" s="38" t="s">
        <v>1825</v>
      </c>
      <c r="C1464" s="38">
        <v>0</v>
      </c>
    </row>
    <row r="1465" spans="1:3" ht="12.75">
      <c r="A1465" s="38">
        <v>26905</v>
      </c>
      <c r="B1465" s="38" t="s">
        <v>1827</v>
      </c>
      <c r="C1465" s="38">
        <v>0</v>
      </c>
    </row>
    <row r="1466" spans="1:3" ht="12.75">
      <c r="A1466" s="38">
        <v>27022</v>
      </c>
      <c r="B1466" s="38" t="s">
        <v>1831</v>
      </c>
      <c r="C1466" s="38">
        <v>0</v>
      </c>
    </row>
    <row r="1467" spans="1:3" ht="12.75">
      <c r="A1467" s="38">
        <v>27031</v>
      </c>
      <c r="B1467" s="38" t="s">
        <v>1832</v>
      </c>
      <c r="C1467" s="38">
        <v>0</v>
      </c>
    </row>
    <row r="1468" spans="1:3" ht="12.75">
      <c r="A1468" s="38">
        <v>27154</v>
      </c>
      <c r="B1468" s="38" t="s">
        <v>1536</v>
      </c>
      <c r="C1468" s="38">
        <v>0</v>
      </c>
    </row>
    <row r="1469" spans="1:3" ht="12.75">
      <c r="A1469" s="38">
        <v>27375</v>
      </c>
      <c r="B1469" s="38" t="s">
        <v>1838</v>
      </c>
      <c r="C1469" s="38">
        <v>0</v>
      </c>
    </row>
    <row r="1470" spans="1:3" ht="12.75">
      <c r="A1470" s="38">
        <v>28118</v>
      </c>
      <c r="B1470" s="38" t="s">
        <v>1855</v>
      </c>
      <c r="C1470" s="38">
        <v>0</v>
      </c>
    </row>
    <row r="1471" spans="1:3" ht="12.75">
      <c r="A1471" s="38">
        <v>56251</v>
      </c>
      <c r="B1471" s="38" t="s">
        <v>613</v>
      </c>
      <c r="C1471" s="38">
        <v>0</v>
      </c>
    </row>
    <row r="1472" spans="1:3" ht="12.75">
      <c r="A1472" s="38">
        <v>10237</v>
      </c>
      <c r="B1472" s="38" t="s">
        <v>1115</v>
      </c>
      <c r="C1472" s="38">
        <v>0</v>
      </c>
    </row>
    <row r="1473" spans="1:3" ht="12.75">
      <c r="A1473" s="38">
        <v>10121</v>
      </c>
      <c r="B1473" s="38" t="s">
        <v>1072</v>
      </c>
      <c r="C1473" s="38">
        <v>0</v>
      </c>
    </row>
    <row r="1474" spans="1:3" ht="12.75">
      <c r="A1474" s="38">
        <v>10122</v>
      </c>
      <c r="B1474" s="38" t="s">
        <v>1073</v>
      </c>
      <c r="C1474" s="38">
        <v>0</v>
      </c>
    </row>
    <row r="1475" spans="1:3" ht="12.75">
      <c r="A1475" s="38">
        <v>10123</v>
      </c>
      <c r="B1475" s="38" t="s">
        <v>1074</v>
      </c>
      <c r="C1475" s="38">
        <v>0</v>
      </c>
    </row>
    <row r="1476" spans="1:3" ht="12.75">
      <c r="A1476" s="38">
        <v>10124</v>
      </c>
      <c r="B1476" s="38" t="s">
        <v>1075</v>
      </c>
      <c r="C1476" s="38">
        <v>0</v>
      </c>
    </row>
    <row r="1477" spans="1:3" ht="12.75">
      <c r="A1477" s="38">
        <v>10125</v>
      </c>
      <c r="B1477" s="38" t="s">
        <v>1076</v>
      </c>
      <c r="C1477" s="38">
        <v>0</v>
      </c>
    </row>
    <row r="1478" spans="1:3" ht="12.75">
      <c r="A1478" s="38">
        <v>10126</v>
      </c>
      <c r="B1478" s="38" t="s">
        <v>1077</v>
      </c>
      <c r="C1478" s="38">
        <v>0</v>
      </c>
    </row>
    <row r="1479" spans="1:3" ht="12.75">
      <c r="A1479" s="38">
        <v>16349</v>
      </c>
      <c r="B1479" s="38" t="s">
        <v>1399</v>
      </c>
      <c r="C1479" s="38">
        <v>0</v>
      </c>
    </row>
    <row r="1480" spans="1:3" ht="12.75">
      <c r="A1480" s="38">
        <v>23418</v>
      </c>
      <c r="B1480" s="38" t="s">
        <v>1727</v>
      </c>
      <c r="C1480" s="38">
        <v>0</v>
      </c>
    </row>
    <row r="1481" spans="1:3" ht="12.75">
      <c r="A1481" s="38">
        <v>26964</v>
      </c>
      <c r="B1481" s="38" t="s">
        <v>1830</v>
      </c>
      <c r="C1481" s="38">
        <v>0</v>
      </c>
    </row>
    <row r="1482" spans="1:3" ht="12.75">
      <c r="A1482" s="38">
        <v>37214</v>
      </c>
      <c r="B1482" s="38" t="s">
        <v>138</v>
      </c>
      <c r="C1482" s="38">
        <v>0</v>
      </c>
    </row>
    <row r="1483" spans="1:3" ht="12.75">
      <c r="A1483" s="38">
        <v>43737</v>
      </c>
      <c r="B1483" s="38" t="s">
        <v>391</v>
      </c>
      <c r="C1483" s="38">
        <v>0</v>
      </c>
    </row>
    <row r="1484" spans="1:3" ht="12.75">
      <c r="A1484" s="38">
        <v>44679</v>
      </c>
      <c r="B1484" s="38" t="s">
        <v>424</v>
      </c>
      <c r="C1484" s="38">
        <v>0</v>
      </c>
    </row>
    <row r="1485" spans="1:3" ht="12.75">
      <c r="A1485" s="38">
        <v>51098</v>
      </c>
      <c r="B1485" s="38" t="s">
        <v>538</v>
      </c>
      <c r="C1485" s="38">
        <v>0</v>
      </c>
    </row>
    <row r="1486" spans="1:3" ht="12.75">
      <c r="A1486" s="38">
        <v>51179</v>
      </c>
      <c r="B1486" s="38" t="s">
        <v>539</v>
      </c>
      <c r="C1486" s="38">
        <v>0</v>
      </c>
    </row>
    <row r="1487" spans="1:3" ht="12.75">
      <c r="A1487" s="38">
        <v>59072</v>
      </c>
      <c r="B1487" s="38" t="s">
        <v>638</v>
      </c>
      <c r="C1487" s="38">
        <v>0</v>
      </c>
    </row>
    <row r="1488" spans="1:3" ht="12.75">
      <c r="A1488" s="38">
        <v>11402</v>
      </c>
      <c r="B1488" s="38" t="s">
        <v>1202</v>
      </c>
      <c r="C1488" s="38">
        <v>0</v>
      </c>
    </row>
    <row r="1489" spans="1:3" ht="12.75">
      <c r="A1489" s="38">
        <v>5339</v>
      </c>
      <c r="B1489" s="38" t="s">
        <v>763</v>
      </c>
      <c r="C1489" s="38">
        <v>0</v>
      </c>
    </row>
    <row r="1490" spans="1:3" ht="12.75">
      <c r="A1490" s="38">
        <v>8249</v>
      </c>
      <c r="B1490" s="38" t="s">
        <v>909</v>
      </c>
      <c r="C1490" s="38">
        <v>0</v>
      </c>
    </row>
    <row r="1491" spans="1:3" ht="12.75">
      <c r="A1491" s="38">
        <v>13277</v>
      </c>
      <c r="B1491" s="38" t="s">
        <v>1281</v>
      </c>
      <c r="C1491" s="38">
        <v>0</v>
      </c>
    </row>
    <row r="1492" spans="1:3" ht="12.75">
      <c r="A1492" s="38">
        <v>13293</v>
      </c>
      <c r="B1492" s="38" t="s">
        <v>1282</v>
      </c>
      <c r="C1492" s="38">
        <v>0</v>
      </c>
    </row>
    <row r="1493" spans="1:3" ht="12.75">
      <c r="A1493" s="38">
        <v>13498</v>
      </c>
      <c r="B1493" s="38" t="s">
        <v>1291</v>
      </c>
      <c r="C1493" s="38">
        <v>0</v>
      </c>
    </row>
    <row r="1494" spans="1:3" ht="12.75">
      <c r="A1494" s="38">
        <v>14052</v>
      </c>
      <c r="B1494" s="38" t="s">
        <v>1309</v>
      </c>
      <c r="C1494" s="38">
        <v>0</v>
      </c>
    </row>
    <row r="1495" spans="1:3" ht="12.75">
      <c r="A1495" s="38">
        <v>14435</v>
      </c>
      <c r="B1495" s="38" t="s">
        <v>1318</v>
      </c>
      <c r="C1495" s="38">
        <v>0</v>
      </c>
    </row>
    <row r="1496" spans="1:3" ht="12.75">
      <c r="A1496" s="38">
        <v>18317</v>
      </c>
      <c r="B1496" s="38" t="s">
        <v>1478</v>
      </c>
      <c r="C1496" s="38">
        <v>0</v>
      </c>
    </row>
    <row r="1497" spans="1:3" ht="12.75">
      <c r="A1497" s="38">
        <v>28835</v>
      </c>
      <c r="B1497" s="38" t="s">
        <v>1865</v>
      </c>
      <c r="C1497" s="38">
        <v>0</v>
      </c>
    </row>
    <row r="1498" spans="1:3" ht="12.75">
      <c r="A1498" s="38">
        <v>31674</v>
      </c>
      <c r="B1498" s="38" t="s">
        <v>1921</v>
      </c>
      <c r="C1498" s="38">
        <v>0</v>
      </c>
    </row>
    <row r="1499" spans="1:3" ht="12.75">
      <c r="A1499" s="38">
        <v>31887</v>
      </c>
      <c r="B1499" s="38" t="s">
        <v>1928</v>
      </c>
      <c r="C1499" s="38">
        <v>0</v>
      </c>
    </row>
    <row r="1500" spans="1:3" ht="12.75">
      <c r="A1500" s="38">
        <v>35220</v>
      </c>
      <c r="B1500" s="38" t="s">
        <v>60</v>
      </c>
      <c r="C1500" s="38">
        <v>0</v>
      </c>
    </row>
    <row r="1501" spans="1:3" ht="12.75">
      <c r="A1501" s="38">
        <v>37338</v>
      </c>
      <c r="B1501" s="38" t="s">
        <v>141</v>
      </c>
      <c r="C1501" s="38">
        <v>0</v>
      </c>
    </row>
    <row r="1502" spans="1:3" ht="12.75">
      <c r="A1502" s="38">
        <v>37478</v>
      </c>
      <c r="B1502" s="38" t="s">
        <v>150</v>
      </c>
      <c r="C1502" s="38">
        <v>0</v>
      </c>
    </row>
    <row r="1503" spans="1:3" ht="12.75">
      <c r="A1503" s="38">
        <v>41882</v>
      </c>
      <c r="B1503" s="38" t="s">
        <v>308</v>
      </c>
      <c r="C1503" s="38">
        <v>0</v>
      </c>
    </row>
    <row r="1504" spans="1:3" ht="12.75">
      <c r="A1504" s="38">
        <v>45331</v>
      </c>
      <c r="B1504" s="38" t="s">
        <v>444</v>
      </c>
      <c r="C1504" s="38">
        <v>0</v>
      </c>
    </row>
    <row r="1505" spans="1:3" ht="12.75">
      <c r="A1505" s="38">
        <v>45977</v>
      </c>
      <c r="B1505" s="38" t="s">
        <v>466</v>
      </c>
      <c r="C1505" s="38">
        <v>0</v>
      </c>
    </row>
    <row r="1506" spans="1:3" ht="12.75">
      <c r="A1506" s="38">
        <v>11400</v>
      </c>
      <c r="B1506" s="38" t="s">
        <v>1203</v>
      </c>
      <c r="C1506" s="38">
        <v>0</v>
      </c>
    </row>
    <row r="1507" spans="1:3" ht="12.75">
      <c r="A1507" s="38">
        <v>11553</v>
      </c>
      <c r="B1507" s="38" t="s">
        <v>866</v>
      </c>
      <c r="C1507" s="38">
        <v>0</v>
      </c>
    </row>
    <row r="1508" spans="1:3" ht="12.75">
      <c r="A1508" s="38">
        <v>8443</v>
      </c>
      <c r="B1508" s="38" t="s">
        <v>918</v>
      </c>
      <c r="C1508" s="38">
        <v>0</v>
      </c>
    </row>
    <row r="1509" spans="1:3" ht="12.75">
      <c r="A1509" s="38">
        <v>8478</v>
      </c>
      <c r="B1509" s="38" t="s">
        <v>919</v>
      </c>
      <c r="C1509" s="38">
        <v>0</v>
      </c>
    </row>
    <row r="1510" spans="1:3" ht="12.75">
      <c r="A1510" s="38">
        <v>8702</v>
      </c>
      <c r="B1510" s="38" t="s">
        <v>928</v>
      </c>
      <c r="C1510" s="38">
        <v>0</v>
      </c>
    </row>
    <row r="1511" spans="1:3" ht="12.75">
      <c r="A1511" s="38">
        <v>8826</v>
      </c>
      <c r="B1511" s="38" t="s">
        <v>938</v>
      </c>
      <c r="C1511" s="38">
        <v>0</v>
      </c>
    </row>
    <row r="1512" spans="1:3" ht="12.75">
      <c r="A1512" s="38">
        <v>8923</v>
      </c>
      <c r="B1512" s="38" t="s">
        <v>945</v>
      </c>
      <c r="C1512" s="38">
        <v>0</v>
      </c>
    </row>
    <row r="1513" spans="1:3" ht="12.75">
      <c r="A1513" s="38">
        <v>8982</v>
      </c>
      <c r="B1513" s="38" t="s">
        <v>949</v>
      </c>
      <c r="C1513" s="38">
        <v>0</v>
      </c>
    </row>
    <row r="1514" spans="1:3" ht="12.75">
      <c r="A1514" s="38">
        <v>9202</v>
      </c>
      <c r="B1514" s="38" t="s">
        <v>959</v>
      </c>
      <c r="C1514" s="38">
        <v>0</v>
      </c>
    </row>
    <row r="1515" spans="1:3" ht="12.75">
      <c r="A1515" s="38">
        <v>9377</v>
      </c>
      <c r="B1515" s="38" t="s">
        <v>966</v>
      </c>
      <c r="C1515" s="38">
        <v>0</v>
      </c>
    </row>
    <row r="1516" spans="1:3" ht="12.75">
      <c r="A1516" s="38">
        <v>10043</v>
      </c>
      <c r="B1516" s="38" t="s">
        <v>1001</v>
      </c>
      <c r="C1516" s="38">
        <v>0</v>
      </c>
    </row>
    <row r="1517" spans="1:3" ht="12.75">
      <c r="A1517" s="38">
        <v>10129</v>
      </c>
      <c r="B1517" s="38" t="s">
        <v>1080</v>
      </c>
      <c r="C1517" s="38">
        <v>0</v>
      </c>
    </row>
    <row r="1518" spans="1:3" ht="12.75">
      <c r="A1518" s="38">
        <v>10136</v>
      </c>
      <c r="B1518" s="38" t="s">
        <v>1083</v>
      </c>
      <c r="C1518" s="38">
        <v>0</v>
      </c>
    </row>
    <row r="1519" spans="1:3" ht="12.75">
      <c r="A1519" s="38">
        <v>10140</v>
      </c>
      <c r="B1519" s="38" t="s">
        <v>1086</v>
      </c>
      <c r="C1519" s="38">
        <v>0</v>
      </c>
    </row>
    <row r="1520" spans="1:3" ht="12.75">
      <c r="A1520" s="38">
        <v>10141</v>
      </c>
      <c r="B1520" s="38" t="s">
        <v>1087</v>
      </c>
      <c r="C1520" s="38">
        <v>0</v>
      </c>
    </row>
    <row r="1521" spans="1:3" ht="12.75">
      <c r="A1521" s="38">
        <v>10150</v>
      </c>
      <c r="B1521" s="38" t="s">
        <v>1094</v>
      </c>
      <c r="C1521" s="38">
        <v>0</v>
      </c>
    </row>
    <row r="1522" spans="1:3" ht="12.75">
      <c r="A1522" s="38">
        <v>14672</v>
      </c>
      <c r="B1522" s="38" t="s">
        <v>1331</v>
      </c>
      <c r="C1522" s="38">
        <v>0</v>
      </c>
    </row>
    <row r="1523" spans="1:3" ht="12.75">
      <c r="A1523" s="38">
        <v>14907</v>
      </c>
      <c r="B1523" s="38" t="s">
        <v>1340</v>
      </c>
      <c r="C1523" s="38">
        <v>0</v>
      </c>
    </row>
    <row r="1524" spans="1:3" ht="12.75">
      <c r="A1524" s="38">
        <v>14923</v>
      </c>
      <c r="B1524" s="38" t="s">
        <v>1341</v>
      </c>
      <c r="C1524" s="38">
        <v>0</v>
      </c>
    </row>
    <row r="1525" spans="1:3" ht="12.75">
      <c r="A1525" s="38">
        <v>15067</v>
      </c>
      <c r="B1525" s="38" t="s">
        <v>1347</v>
      </c>
      <c r="C1525" s="38">
        <v>0</v>
      </c>
    </row>
    <row r="1526" spans="1:3" ht="12.75">
      <c r="A1526" s="38">
        <v>15156</v>
      </c>
      <c r="B1526" s="38" t="s">
        <v>1351</v>
      </c>
      <c r="C1526" s="38">
        <v>0</v>
      </c>
    </row>
    <row r="1527" spans="1:3" ht="12.75">
      <c r="A1527" s="38">
        <v>15300</v>
      </c>
      <c r="B1527" s="38" t="s">
        <v>1357</v>
      </c>
      <c r="C1527" s="38">
        <v>0</v>
      </c>
    </row>
    <row r="1528" spans="1:3" ht="12.75">
      <c r="A1528" s="38">
        <v>15580</v>
      </c>
      <c r="B1528" s="38" t="s">
        <v>1366</v>
      </c>
      <c r="C1528" s="38">
        <v>0</v>
      </c>
    </row>
    <row r="1529" spans="1:3" ht="12.75">
      <c r="A1529" s="38">
        <v>15776</v>
      </c>
      <c r="B1529" s="38" t="s">
        <v>1373</v>
      </c>
      <c r="C1529" s="38">
        <v>0</v>
      </c>
    </row>
    <row r="1530" spans="1:3" ht="12.75">
      <c r="A1530" s="38">
        <v>16039</v>
      </c>
      <c r="B1530" s="38" t="s">
        <v>1384</v>
      </c>
      <c r="C1530" s="38">
        <v>0</v>
      </c>
    </row>
    <row r="1531" spans="1:3" ht="12.75">
      <c r="A1531" s="38">
        <v>16128</v>
      </c>
      <c r="B1531" s="38" t="s">
        <v>1390</v>
      </c>
      <c r="C1531" s="38">
        <v>0</v>
      </c>
    </row>
    <row r="1532" spans="1:3" ht="12.75">
      <c r="A1532" s="38">
        <v>16217</v>
      </c>
      <c r="B1532" s="38" t="s">
        <v>1391</v>
      </c>
      <c r="C1532" s="38">
        <v>0</v>
      </c>
    </row>
    <row r="1533" spans="1:3" ht="12.75">
      <c r="A1533" s="38">
        <v>23132</v>
      </c>
      <c r="B1533" s="38" t="s">
        <v>1716</v>
      </c>
      <c r="C1533" s="38">
        <v>0</v>
      </c>
    </row>
    <row r="1534" spans="1:3" ht="12.75">
      <c r="A1534" s="38">
        <v>26123</v>
      </c>
      <c r="B1534" s="38" t="s">
        <v>1806</v>
      </c>
      <c r="C1534" s="38">
        <v>0</v>
      </c>
    </row>
    <row r="1535" spans="1:3" ht="12.75">
      <c r="A1535" s="38">
        <v>26255</v>
      </c>
      <c r="B1535" s="38" t="s">
        <v>1807</v>
      </c>
      <c r="C1535" s="38">
        <v>0</v>
      </c>
    </row>
    <row r="1536" spans="1:3" ht="12.75">
      <c r="A1536" s="38">
        <v>31356</v>
      </c>
      <c r="B1536" s="38" t="s">
        <v>1912</v>
      </c>
      <c r="C1536" s="38">
        <v>0</v>
      </c>
    </row>
    <row r="1537" spans="1:3" ht="12.75">
      <c r="A1537" s="38">
        <v>33537</v>
      </c>
      <c r="B1537" s="38" t="s">
        <v>30</v>
      </c>
      <c r="C1537" s="38">
        <v>0</v>
      </c>
    </row>
    <row r="1538" spans="1:3" ht="12.75">
      <c r="A1538" s="38">
        <v>33936</v>
      </c>
      <c r="B1538" s="38" t="s">
        <v>40</v>
      </c>
      <c r="C1538" s="38">
        <v>0</v>
      </c>
    </row>
    <row r="1539" spans="1:3" ht="12.75">
      <c r="A1539" s="38">
        <v>37711</v>
      </c>
      <c r="B1539" s="38" t="s">
        <v>158</v>
      </c>
      <c r="C1539" s="38">
        <v>0</v>
      </c>
    </row>
    <row r="1540" spans="1:3" ht="12.75">
      <c r="A1540" s="38">
        <v>40428</v>
      </c>
      <c r="B1540" s="38" t="s">
        <v>248</v>
      </c>
      <c r="C1540" s="38">
        <v>0</v>
      </c>
    </row>
    <row r="1541" spans="1:3" ht="12.75">
      <c r="A1541" s="38">
        <v>40444</v>
      </c>
      <c r="B1541" s="38" t="s">
        <v>249</v>
      </c>
      <c r="C1541" s="38">
        <v>0</v>
      </c>
    </row>
    <row r="1542" spans="1:3" ht="12.75">
      <c r="A1542" s="38">
        <v>40762</v>
      </c>
      <c r="B1542" s="38" t="s">
        <v>260</v>
      </c>
      <c r="C1542" s="38">
        <v>0</v>
      </c>
    </row>
    <row r="1543" spans="1:3" ht="12.75">
      <c r="A1543" s="38">
        <v>43681</v>
      </c>
      <c r="B1543" s="38" t="s">
        <v>388</v>
      </c>
      <c r="C1543" s="38">
        <v>0</v>
      </c>
    </row>
    <row r="1544" spans="1:3" ht="12.75">
      <c r="A1544" s="38">
        <v>44342</v>
      </c>
      <c r="B1544" s="38" t="s">
        <v>413</v>
      </c>
      <c r="C1544" s="38">
        <v>0</v>
      </c>
    </row>
    <row r="1545" spans="1:3" ht="12.75">
      <c r="A1545" s="38">
        <v>45519</v>
      </c>
      <c r="B1545" s="38" t="s">
        <v>451</v>
      </c>
      <c r="C1545" s="38">
        <v>0</v>
      </c>
    </row>
    <row r="1546" spans="1:3" ht="12.75">
      <c r="A1546" s="38">
        <v>52434</v>
      </c>
      <c r="B1546" s="38" t="s">
        <v>560</v>
      </c>
      <c r="C1546" s="38">
        <v>0</v>
      </c>
    </row>
    <row r="1547" spans="1:3" ht="12.75">
      <c r="A1547" s="38">
        <v>52825</v>
      </c>
      <c r="B1547" s="38" t="s">
        <v>563</v>
      </c>
      <c r="C1547" s="38">
        <v>0</v>
      </c>
    </row>
    <row r="1548" spans="1:3" ht="12.75">
      <c r="A1548" s="38">
        <v>52850</v>
      </c>
      <c r="B1548" s="38" t="s">
        <v>564</v>
      </c>
      <c r="C1548" s="38">
        <v>0</v>
      </c>
    </row>
    <row r="1549" spans="1:3" ht="12.75">
      <c r="A1549" s="38">
        <v>54496</v>
      </c>
      <c r="B1549" s="38" t="s">
        <v>598</v>
      </c>
      <c r="C1549" s="38">
        <v>0</v>
      </c>
    </row>
    <row r="1550" spans="1:3" ht="12.75">
      <c r="A1550" s="38">
        <v>10186</v>
      </c>
      <c r="B1550" s="38" t="s">
        <v>1100</v>
      </c>
      <c r="C1550" s="38">
        <v>0</v>
      </c>
    </row>
    <row r="1551" spans="1:3" ht="12.75">
      <c r="A1551" s="38">
        <v>11077</v>
      </c>
      <c r="B1551" s="38" t="s">
        <v>1204</v>
      </c>
      <c r="C1551" s="38">
        <v>0</v>
      </c>
    </row>
    <row r="1552" spans="1:3" ht="12.75">
      <c r="A1552" s="38">
        <v>11078</v>
      </c>
      <c r="B1552" s="38" t="s">
        <v>1205</v>
      </c>
      <c r="C1552" s="38">
        <v>0</v>
      </c>
    </row>
    <row r="1553" spans="1:3" ht="12.75">
      <c r="A1553" s="38">
        <v>11083</v>
      </c>
      <c r="B1553" s="38" t="s">
        <v>1206</v>
      </c>
      <c r="C1553" s="38">
        <v>0</v>
      </c>
    </row>
    <row r="1554" spans="1:3" ht="12.75">
      <c r="A1554" s="38">
        <v>2593</v>
      </c>
      <c r="B1554" s="38" t="s">
        <v>726</v>
      </c>
      <c r="C1554" s="38">
        <v>0</v>
      </c>
    </row>
    <row r="1555" spans="1:3" ht="12.75">
      <c r="A1555" s="38">
        <v>4588</v>
      </c>
      <c r="B1555" s="38" t="s">
        <v>741</v>
      </c>
      <c r="C1555" s="38">
        <v>0</v>
      </c>
    </row>
    <row r="1556" spans="1:3" ht="12.75">
      <c r="A1556" s="38">
        <v>10022</v>
      </c>
      <c r="B1556" s="38" t="s">
        <v>991</v>
      </c>
      <c r="C1556" s="38">
        <v>0</v>
      </c>
    </row>
    <row r="1557" spans="1:3" ht="12.75">
      <c r="A1557" s="38">
        <v>10308</v>
      </c>
      <c r="B1557" s="38" t="s">
        <v>1128</v>
      </c>
      <c r="C1557" s="38">
        <v>0</v>
      </c>
    </row>
    <row r="1558" spans="1:3" ht="12.75">
      <c r="A1558" s="38">
        <v>10341</v>
      </c>
      <c r="B1558" s="38" t="s">
        <v>1129</v>
      </c>
      <c r="C1558" s="38">
        <v>0</v>
      </c>
    </row>
    <row r="1559" spans="1:3" ht="12.75">
      <c r="A1559" s="38">
        <v>10481</v>
      </c>
      <c r="B1559" s="38" t="s">
        <v>1132</v>
      </c>
      <c r="C1559" s="38">
        <v>0</v>
      </c>
    </row>
    <row r="1560" spans="1:3" ht="12.75">
      <c r="A1560" s="38">
        <v>10511</v>
      </c>
      <c r="B1560" s="38" t="s">
        <v>1134</v>
      </c>
      <c r="C1560" s="38">
        <v>0</v>
      </c>
    </row>
    <row r="1561" spans="1:3" ht="12.75">
      <c r="A1561" s="38">
        <v>10871</v>
      </c>
      <c r="B1561" s="38" t="s">
        <v>1148</v>
      </c>
      <c r="C1561" s="38">
        <v>0</v>
      </c>
    </row>
    <row r="1562" spans="1:3" ht="12.75">
      <c r="A1562" s="38">
        <v>11088</v>
      </c>
      <c r="B1562" s="38" t="s">
        <v>1160</v>
      </c>
      <c r="C1562" s="38">
        <v>0</v>
      </c>
    </row>
    <row r="1563" spans="1:3" ht="12.75">
      <c r="A1563" s="38">
        <v>11142</v>
      </c>
      <c r="B1563" s="38" t="s">
        <v>1162</v>
      </c>
      <c r="C1563" s="38">
        <v>0</v>
      </c>
    </row>
    <row r="1564" spans="1:3" ht="12.75">
      <c r="A1564" s="38">
        <v>11509</v>
      </c>
      <c r="B1564" s="38" t="s">
        <v>1175</v>
      </c>
      <c r="C1564" s="38">
        <v>0</v>
      </c>
    </row>
    <row r="1565" spans="1:3" ht="12.75">
      <c r="A1565" s="38">
        <v>11614</v>
      </c>
      <c r="B1565" s="38" t="s">
        <v>1179</v>
      </c>
      <c r="C1565" s="38">
        <v>0</v>
      </c>
    </row>
    <row r="1566" spans="1:3" ht="12.75">
      <c r="A1566" s="38">
        <v>11967</v>
      </c>
      <c r="B1566" s="38" t="s">
        <v>1254</v>
      </c>
      <c r="C1566" s="38">
        <v>0</v>
      </c>
    </row>
    <row r="1567" spans="1:3" ht="12.75">
      <c r="A1567" s="38">
        <v>13641</v>
      </c>
      <c r="B1567" s="38" t="s">
        <v>1295</v>
      </c>
      <c r="C1567" s="38">
        <v>0</v>
      </c>
    </row>
    <row r="1568" spans="1:3" ht="12.75">
      <c r="A1568" s="38">
        <v>13676</v>
      </c>
      <c r="B1568" s="38" t="s">
        <v>1297</v>
      </c>
      <c r="C1568" s="38">
        <v>0</v>
      </c>
    </row>
    <row r="1569" spans="1:3" ht="12.75">
      <c r="A1569" s="38">
        <v>13692</v>
      </c>
      <c r="B1569" s="38" t="s">
        <v>1298</v>
      </c>
      <c r="C1569" s="38">
        <v>0</v>
      </c>
    </row>
    <row r="1570" spans="1:3" ht="12.75">
      <c r="A1570" s="38">
        <v>16284</v>
      </c>
      <c r="B1570" s="38" t="s">
        <v>1396</v>
      </c>
      <c r="C1570" s="38">
        <v>0</v>
      </c>
    </row>
    <row r="1571" spans="1:3" ht="12.75">
      <c r="A1571" s="38">
        <v>16357</v>
      </c>
      <c r="B1571" s="38" t="s">
        <v>1400</v>
      </c>
      <c r="C1571" s="38">
        <v>0</v>
      </c>
    </row>
    <row r="1572" spans="1:3" ht="12.75">
      <c r="A1572" s="38">
        <v>16390</v>
      </c>
      <c r="B1572" s="38" t="s">
        <v>1403</v>
      </c>
      <c r="C1572" s="38">
        <v>0</v>
      </c>
    </row>
    <row r="1573" spans="1:3" ht="12.75">
      <c r="A1573" s="38">
        <v>16411</v>
      </c>
      <c r="B1573" s="38" t="s">
        <v>1404</v>
      </c>
      <c r="C1573" s="38">
        <v>0</v>
      </c>
    </row>
    <row r="1574" spans="1:3" ht="12.75">
      <c r="A1574" s="38">
        <v>16446</v>
      </c>
      <c r="B1574" s="38" t="s">
        <v>1405</v>
      </c>
      <c r="C1574" s="38">
        <v>0</v>
      </c>
    </row>
    <row r="1575" spans="1:3" ht="12.75">
      <c r="A1575" s="38">
        <v>16462</v>
      </c>
      <c r="B1575" s="38" t="s">
        <v>1406</v>
      </c>
      <c r="C1575" s="38">
        <v>0</v>
      </c>
    </row>
    <row r="1576" spans="1:3" ht="12.75">
      <c r="A1576" s="38">
        <v>16519</v>
      </c>
      <c r="B1576" s="38" t="s">
        <v>1409</v>
      </c>
      <c r="C1576" s="38">
        <v>0</v>
      </c>
    </row>
    <row r="1577" spans="1:3" ht="12.75">
      <c r="A1577" s="38">
        <v>16691</v>
      </c>
      <c r="B1577" s="38" t="s">
        <v>1417</v>
      </c>
      <c r="C1577" s="38">
        <v>0</v>
      </c>
    </row>
    <row r="1578" spans="1:3" ht="12.75">
      <c r="A1578" s="38">
        <v>17001</v>
      </c>
      <c r="B1578" s="38" t="s">
        <v>1429</v>
      </c>
      <c r="C1578" s="38">
        <v>0</v>
      </c>
    </row>
    <row r="1579" spans="1:3" ht="12.75">
      <c r="A1579" s="38">
        <v>17094</v>
      </c>
      <c r="B1579" s="38" t="s">
        <v>1434</v>
      </c>
      <c r="C1579" s="38">
        <v>0</v>
      </c>
    </row>
    <row r="1580" spans="1:3" ht="12.75">
      <c r="A1580" s="38">
        <v>17124</v>
      </c>
      <c r="B1580" s="38" t="s">
        <v>1436</v>
      </c>
      <c r="C1580" s="38">
        <v>0</v>
      </c>
    </row>
    <row r="1581" spans="1:3" ht="12.75">
      <c r="A1581" s="38">
        <v>17159</v>
      </c>
      <c r="B1581" s="38" t="s">
        <v>1437</v>
      </c>
      <c r="C1581" s="38">
        <v>0</v>
      </c>
    </row>
    <row r="1582" spans="1:3" ht="12.75">
      <c r="A1582" s="38">
        <v>17167</v>
      </c>
      <c r="B1582" s="38" t="s">
        <v>1438</v>
      </c>
      <c r="C1582" s="38">
        <v>0</v>
      </c>
    </row>
    <row r="1583" spans="1:3" ht="12.75">
      <c r="A1583" s="38">
        <v>17205</v>
      </c>
      <c r="B1583" s="38" t="s">
        <v>1439</v>
      </c>
      <c r="C1583" s="38">
        <v>0</v>
      </c>
    </row>
    <row r="1584" spans="1:3" ht="12.75">
      <c r="A1584" s="38">
        <v>17248</v>
      </c>
      <c r="B1584" s="38" t="s">
        <v>1440</v>
      </c>
      <c r="C1584" s="38">
        <v>0</v>
      </c>
    </row>
    <row r="1585" spans="1:3" ht="12.75">
      <c r="A1585" s="38">
        <v>17272</v>
      </c>
      <c r="B1585" s="38" t="s">
        <v>1441</v>
      </c>
      <c r="C1585" s="38">
        <v>0</v>
      </c>
    </row>
    <row r="1586" spans="1:3" ht="12.75">
      <c r="A1586" s="38">
        <v>17281</v>
      </c>
      <c r="B1586" s="38" t="s">
        <v>1442</v>
      </c>
      <c r="C1586" s="38">
        <v>0</v>
      </c>
    </row>
    <row r="1587" spans="1:3" ht="12.75">
      <c r="A1587" s="38">
        <v>17329</v>
      </c>
      <c r="B1587" s="38" t="s">
        <v>1443</v>
      </c>
      <c r="C1587" s="38">
        <v>0</v>
      </c>
    </row>
    <row r="1588" spans="1:3" ht="12.75">
      <c r="A1588" s="38">
        <v>17337</v>
      </c>
      <c r="B1588" s="38" t="s">
        <v>1444</v>
      </c>
      <c r="C1588" s="38">
        <v>0</v>
      </c>
    </row>
    <row r="1589" spans="1:3" ht="12.75">
      <c r="A1589" s="38">
        <v>17477</v>
      </c>
      <c r="B1589" s="38" t="s">
        <v>1445</v>
      </c>
      <c r="C1589" s="38">
        <v>0</v>
      </c>
    </row>
    <row r="1590" spans="1:3" ht="12.75">
      <c r="A1590" s="38">
        <v>17515</v>
      </c>
      <c r="B1590" s="38" t="s">
        <v>1448</v>
      </c>
      <c r="C1590" s="38">
        <v>0</v>
      </c>
    </row>
    <row r="1591" spans="1:3" ht="12.75">
      <c r="A1591" s="38">
        <v>17558</v>
      </c>
      <c r="B1591" s="38" t="s">
        <v>1450</v>
      </c>
      <c r="C1591" s="38">
        <v>0</v>
      </c>
    </row>
    <row r="1592" spans="1:3" ht="12.75">
      <c r="A1592" s="38">
        <v>17574</v>
      </c>
      <c r="B1592" s="38" t="s">
        <v>1452</v>
      </c>
      <c r="C1592" s="38">
        <v>0</v>
      </c>
    </row>
    <row r="1593" spans="1:3" ht="12.75">
      <c r="A1593" s="38">
        <v>17612</v>
      </c>
      <c r="B1593" s="38" t="s">
        <v>1454</v>
      </c>
      <c r="C1593" s="38">
        <v>0</v>
      </c>
    </row>
    <row r="1594" spans="1:3" ht="12.75">
      <c r="A1594" s="38">
        <v>17787</v>
      </c>
      <c r="B1594" s="38" t="s">
        <v>1459</v>
      </c>
      <c r="C1594" s="38">
        <v>0</v>
      </c>
    </row>
    <row r="1595" spans="1:3" ht="12.75">
      <c r="A1595" s="38">
        <v>17884</v>
      </c>
      <c r="B1595" s="38" t="s">
        <v>1463</v>
      </c>
      <c r="C1595" s="38">
        <v>0</v>
      </c>
    </row>
    <row r="1596" spans="1:3" ht="12.75">
      <c r="A1596" s="38">
        <v>17990</v>
      </c>
      <c r="B1596" s="38" t="s">
        <v>1466</v>
      </c>
      <c r="C1596" s="38">
        <v>0</v>
      </c>
    </row>
    <row r="1597" spans="1:3" ht="12.75">
      <c r="A1597" s="38">
        <v>18015</v>
      </c>
      <c r="B1597" s="38" t="s">
        <v>1467</v>
      </c>
      <c r="C1597" s="38">
        <v>0</v>
      </c>
    </row>
    <row r="1598" spans="1:3" ht="12.75">
      <c r="A1598" s="38">
        <v>18040</v>
      </c>
      <c r="B1598" s="38" t="s">
        <v>1469</v>
      </c>
      <c r="C1598" s="38">
        <v>0</v>
      </c>
    </row>
    <row r="1599" spans="1:3" ht="12.75">
      <c r="A1599" s="38">
        <v>18074</v>
      </c>
      <c r="B1599" s="38" t="s">
        <v>1470</v>
      </c>
      <c r="C1599" s="38">
        <v>0</v>
      </c>
    </row>
    <row r="1600" spans="1:3" ht="12.75">
      <c r="A1600" s="38">
        <v>18104</v>
      </c>
      <c r="B1600" s="38" t="s">
        <v>1471</v>
      </c>
      <c r="C1600" s="38">
        <v>0</v>
      </c>
    </row>
    <row r="1601" spans="1:3" ht="12.75">
      <c r="A1601" s="38">
        <v>18171</v>
      </c>
      <c r="B1601" s="38" t="s">
        <v>1473</v>
      </c>
      <c r="C1601" s="38">
        <v>0</v>
      </c>
    </row>
    <row r="1602" spans="1:3" ht="12.75">
      <c r="A1602" s="38">
        <v>18180</v>
      </c>
      <c r="B1602" s="38" t="s">
        <v>1474</v>
      </c>
      <c r="C1602" s="38">
        <v>0</v>
      </c>
    </row>
    <row r="1603" spans="1:3" ht="12.75">
      <c r="A1603" s="38">
        <v>18309</v>
      </c>
      <c r="B1603" s="38" t="s">
        <v>1477</v>
      </c>
      <c r="C1603" s="38">
        <v>0</v>
      </c>
    </row>
    <row r="1604" spans="1:3" ht="12.75">
      <c r="A1604" s="38">
        <v>18350</v>
      </c>
      <c r="B1604" s="38" t="s">
        <v>1480</v>
      </c>
      <c r="C1604" s="38">
        <v>0</v>
      </c>
    </row>
    <row r="1605" spans="1:3" ht="12.75">
      <c r="A1605" s="38">
        <v>18406</v>
      </c>
      <c r="B1605" s="38" t="s">
        <v>1481</v>
      </c>
      <c r="C1605" s="38">
        <v>0</v>
      </c>
    </row>
    <row r="1606" spans="1:3" ht="12.75">
      <c r="A1606" s="38">
        <v>18422</v>
      </c>
      <c r="B1606" s="38" t="s">
        <v>1482</v>
      </c>
      <c r="C1606" s="38">
        <v>0</v>
      </c>
    </row>
    <row r="1607" spans="1:3" ht="12.75">
      <c r="A1607" s="38">
        <v>18554</v>
      </c>
      <c r="B1607" s="38" t="s">
        <v>1609</v>
      </c>
      <c r="C1607" s="38">
        <v>0</v>
      </c>
    </row>
    <row r="1608" spans="1:3" ht="12.75">
      <c r="A1608" s="38">
        <v>18601</v>
      </c>
      <c r="B1608" s="38" t="s">
        <v>1610</v>
      </c>
      <c r="C1608" s="38">
        <v>0</v>
      </c>
    </row>
    <row r="1609" spans="1:3" ht="12.75">
      <c r="A1609" s="38">
        <v>18643</v>
      </c>
      <c r="B1609" s="38" t="s">
        <v>1611</v>
      </c>
      <c r="C1609" s="38">
        <v>0</v>
      </c>
    </row>
    <row r="1610" spans="1:3" ht="12.75">
      <c r="A1610" s="38">
        <v>18791</v>
      </c>
      <c r="B1610" s="38" t="s">
        <v>1614</v>
      </c>
      <c r="C1610" s="38">
        <v>0</v>
      </c>
    </row>
    <row r="1611" spans="1:3" ht="12.75">
      <c r="A1611" s="38">
        <v>18805</v>
      </c>
      <c r="B1611" s="38" t="s">
        <v>1615</v>
      </c>
      <c r="C1611" s="38">
        <v>0</v>
      </c>
    </row>
    <row r="1612" spans="1:3" ht="12.75">
      <c r="A1612" s="38">
        <v>18830</v>
      </c>
      <c r="B1612" s="38" t="s">
        <v>1617</v>
      </c>
      <c r="C1612" s="38">
        <v>0</v>
      </c>
    </row>
    <row r="1613" spans="1:3" ht="12.75">
      <c r="A1613" s="38">
        <v>18856</v>
      </c>
      <c r="B1613" s="38" t="s">
        <v>1618</v>
      </c>
      <c r="C1613" s="38">
        <v>0</v>
      </c>
    </row>
    <row r="1614" spans="1:3" ht="12.75">
      <c r="A1614" s="38">
        <v>18899</v>
      </c>
      <c r="B1614" s="38" t="s">
        <v>1620</v>
      </c>
      <c r="C1614" s="38">
        <v>0</v>
      </c>
    </row>
    <row r="1615" spans="1:3" ht="12.75">
      <c r="A1615" s="38">
        <v>18902</v>
      </c>
      <c r="B1615" s="38" t="s">
        <v>1621</v>
      </c>
      <c r="C1615" s="38">
        <v>0</v>
      </c>
    </row>
    <row r="1616" spans="1:3" ht="12.75">
      <c r="A1616" s="38">
        <v>18961</v>
      </c>
      <c r="B1616" s="38" t="s">
        <v>1622</v>
      </c>
      <c r="C1616" s="38">
        <v>0</v>
      </c>
    </row>
    <row r="1617" spans="1:3" ht="12.75">
      <c r="A1617" s="38">
        <v>19101</v>
      </c>
      <c r="B1617" s="38" t="s">
        <v>1625</v>
      </c>
      <c r="C1617" s="38">
        <v>0</v>
      </c>
    </row>
    <row r="1618" spans="1:3" ht="12.75">
      <c r="A1618" s="38">
        <v>19186</v>
      </c>
      <c r="B1618" s="38" t="s">
        <v>1628</v>
      </c>
      <c r="C1618" s="38">
        <v>0</v>
      </c>
    </row>
    <row r="1619" spans="1:3" ht="12.75">
      <c r="A1619" s="38">
        <v>19232</v>
      </c>
      <c r="B1619" s="38" t="s">
        <v>1631</v>
      </c>
      <c r="C1619" s="38">
        <v>0</v>
      </c>
    </row>
    <row r="1620" spans="1:3" ht="12.75">
      <c r="A1620" s="38">
        <v>19259</v>
      </c>
      <c r="B1620" s="38" t="s">
        <v>1632</v>
      </c>
      <c r="C1620" s="38">
        <v>0</v>
      </c>
    </row>
    <row r="1621" spans="1:3" ht="12.75">
      <c r="A1621" s="38">
        <v>19291</v>
      </c>
      <c r="B1621" s="38" t="s">
        <v>1634</v>
      </c>
      <c r="C1621" s="38">
        <v>0</v>
      </c>
    </row>
    <row r="1622" spans="1:3" ht="12.75">
      <c r="A1622" s="38">
        <v>19305</v>
      </c>
      <c r="B1622" s="38" t="s">
        <v>1635</v>
      </c>
      <c r="C1622" s="38">
        <v>0</v>
      </c>
    </row>
    <row r="1623" spans="1:3" ht="12.75">
      <c r="A1623" s="38">
        <v>19321</v>
      </c>
      <c r="B1623" s="38" t="s">
        <v>1636</v>
      </c>
      <c r="C1623" s="38">
        <v>0</v>
      </c>
    </row>
    <row r="1624" spans="1:3" ht="12.75">
      <c r="A1624" s="38">
        <v>19356</v>
      </c>
      <c r="B1624" s="38" t="s">
        <v>1637</v>
      </c>
      <c r="C1624" s="38">
        <v>0</v>
      </c>
    </row>
    <row r="1625" spans="1:3" ht="12.75">
      <c r="A1625" s="38">
        <v>19364</v>
      </c>
      <c r="B1625" s="38" t="s">
        <v>1638</v>
      </c>
      <c r="C1625" s="38">
        <v>0</v>
      </c>
    </row>
    <row r="1626" spans="1:3" ht="12.75">
      <c r="A1626" s="38">
        <v>19381</v>
      </c>
      <c r="B1626" s="38" t="s">
        <v>1639</v>
      </c>
      <c r="C1626" s="38">
        <v>0</v>
      </c>
    </row>
    <row r="1627" spans="1:3" ht="12.75">
      <c r="A1627" s="38">
        <v>19518</v>
      </c>
      <c r="B1627" s="38" t="s">
        <v>1640</v>
      </c>
      <c r="C1627" s="38">
        <v>0</v>
      </c>
    </row>
    <row r="1628" spans="1:3" ht="12.75">
      <c r="A1628" s="38">
        <v>19631</v>
      </c>
      <c r="B1628" s="38" t="s">
        <v>1643</v>
      </c>
      <c r="C1628" s="38">
        <v>0</v>
      </c>
    </row>
    <row r="1629" spans="1:3" ht="12.75">
      <c r="A1629" s="38">
        <v>19674</v>
      </c>
      <c r="B1629" s="38" t="s">
        <v>1644</v>
      </c>
      <c r="C1629" s="38">
        <v>0</v>
      </c>
    </row>
    <row r="1630" spans="1:3" ht="12.75">
      <c r="A1630" s="38">
        <v>19721</v>
      </c>
      <c r="B1630" s="38" t="s">
        <v>1645</v>
      </c>
      <c r="C1630" s="38">
        <v>0</v>
      </c>
    </row>
    <row r="1631" spans="1:3" ht="12.75">
      <c r="A1631" s="38">
        <v>19780</v>
      </c>
      <c r="B1631" s="38" t="s">
        <v>1646</v>
      </c>
      <c r="C1631" s="38">
        <v>0</v>
      </c>
    </row>
    <row r="1632" spans="1:3" ht="12.75">
      <c r="A1632" s="38">
        <v>20389</v>
      </c>
      <c r="B1632" s="38" t="s">
        <v>1656</v>
      </c>
      <c r="C1632" s="38">
        <v>0</v>
      </c>
    </row>
    <row r="1633" spans="1:3" ht="12.75">
      <c r="A1633" s="38">
        <v>20460</v>
      </c>
      <c r="B1633" s="38" t="s">
        <v>1659</v>
      </c>
      <c r="C1633" s="38">
        <v>0</v>
      </c>
    </row>
    <row r="1634" spans="1:3" ht="12.75">
      <c r="A1634" s="38">
        <v>20494</v>
      </c>
      <c r="B1634" s="38" t="s">
        <v>1660</v>
      </c>
      <c r="C1634" s="38">
        <v>0</v>
      </c>
    </row>
    <row r="1635" spans="1:3" ht="12.75">
      <c r="A1635" s="38">
        <v>20591</v>
      </c>
      <c r="B1635" s="38" t="s">
        <v>1662</v>
      </c>
      <c r="C1635" s="38">
        <v>0</v>
      </c>
    </row>
    <row r="1636" spans="1:3" ht="12.75">
      <c r="A1636" s="38">
        <v>20958</v>
      </c>
      <c r="B1636" s="38" t="s">
        <v>1671</v>
      </c>
      <c r="C1636" s="38">
        <v>0</v>
      </c>
    </row>
    <row r="1637" spans="1:3" ht="12.75">
      <c r="A1637" s="38">
        <v>21083</v>
      </c>
      <c r="B1637" s="38" t="s">
        <v>1673</v>
      </c>
      <c r="C1637" s="38">
        <v>0</v>
      </c>
    </row>
    <row r="1638" spans="1:3" ht="12.75">
      <c r="A1638" s="38">
        <v>21709</v>
      </c>
      <c r="B1638" s="38" t="s">
        <v>1681</v>
      </c>
      <c r="C1638" s="38">
        <v>0</v>
      </c>
    </row>
    <row r="1639" spans="1:3" ht="12.75">
      <c r="A1639" s="38">
        <v>22101</v>
      </c>
      <c r="B1639" s="38" t="s">
        <v>1691</v>
      </c>
      <c r="C1639" s="38">
        <v>0</v>
      </c>
    </row>
    <row r="1640" spans="1:3" ht="12.75">
      <c r="A1640" s="38">
        <v>22331</v>
      </c>
      <c r="B1640" s="38" t="s">
        <v>1699</v>
      </c>
      <c r="C1640" s="38">
        <v>0</v>
      </c>
    </row>
    <row r="1641" spans="1:3" ht="12.75">
      <c r="A1641" s="38">
        <v>22349</v>
      </c>
      <c r="B1641" s="38" t="s">
        <v>1700</v>
      </c>
      <c r="C1641" s="38">
        <v>0</v>
      </c>
    </row>
    <row r="1642" spans="1:3" ht="12.75">
      <c r="A1642" s="38">
        <v>22781</v>
      </c>
      <c r="B1642" s="38" t="s">
        <v>1707</v>
      </c>
      <c r="C1642" s="38">
        <v>0</v>
      </c>
    </row>
    <row r="1643" spans="1:3" ht="12.75">
      <c r="A1643" s="38">
        <v>23361</v>
      </c>
      <c r="B1643" s="38" t="s">
        <v>1726</v>
      </c>
      <c r="C1643" s="38">
        <v>0</v>
      </c>
    </row>
    <row r="1644" spans="1:3" ht="12.75">
      <c r="A1644" s="38">
        <v>23795</v>
      </c>
      <c r="B1644" s="38" t="s">
        <v>1736</v>
      </c>
      <c r="C1644" s="38">
        <v>0</v>
      </c>
    </row>
    <row r="1645" spans="1:3" ht="12.75">
      <c r="A1645" s="38">
        <v>24091</v>
      </c>
      <c r="B1645" s="38" t="s">
        <v>1750</v>
      </c>
      <c r="C1645" s="38">
        <v>0</v>
      </c>
    </row>
    <row r="1646" spans="1:3" ht="12.75">
      <c r="A1646" s="38">
        <v>24147</v>
      </c>
      <c r="B1646" s="38" t="s">
        <v>1752</v>
      </c>
      <c r="C1646" s="38">
        <v>0</v>
      </c>
    </row>
    <row r="1647" spans="1:3" ht="12.75">
      <c r="A1647" s="38">
        <v>24210</v>
      </c>
      <c r="B1647" s="38" t="s">
        <v>1756</v>
      </c>
      <c r="C1647" s="38">
        <v>0</v>
      </c>
    </row>
    <row r="1648" spans="1:3" ht="12.75">
      <c r="A1648" s="38">
        <v>24236</v>
      </c>
      <c r="B1648" s="38" t="s">
        <v>1758</v>
      </c>
      <c r="C1648" s="38">
        <v>0</v>
      </c>
    </row>
    <row r="1649" spans="1:3" ht="12.75">
      <c r="A1649" s="38">
        <v>24503</v>
      </c>
      <c r="B1649" s="38" t="s">
        <v>1763</v>
      </c>
      <c r="C1649" s="38">
        <v>0</v>
      </c>
    </row>
    <row r="1650" spans="1:3" ht="12.75">
      <c r="A1650" s="38">
        <v>25437</v>
      </c>
      <c r="B1650" s="38" t="s">
        <v>1789</v>
      </c>
      <c r="C1650" s="38">
        <v>0</v>
      </c>
    </row>
    <row r="1651" spans="1:3" ht="12.75">
      <c r="A1651" s="38">
        <v>25500</v>
      </c>
      <c r="B1651" s="38" t="s">
        <v>1793</v>
      </c>
      <c r="C1651" s="38">
        <v>0</v>
      </c>
    </row>
    <row r="1652" spans="1:3" ht="12.75">
      <c r="A1652" s="38">
        <v>25941</v>
      </c>
      <c r="B1652" s="38" t="s">
        <v>1800</v>
      </c>
      <c r="C1652" s="38">
        <v>0</v>
      </c>
    </row>
    <row r="1653" spans="1:3" ht="12.75">
      <c r="A1653" s="38">
        <v>25984</v>
      </c>
      <c r="B1653" s="38" t="s">
        <v>1802</v>
      </c>
      <c r="C1653" s="38">
        <v>0</v>
      </c>
    </row>
    <row r="1654" spans="1:3" ht="12.75">
      <c r="A1654" s="38">
        <v>26085</v>
      </c>
      <c r="B1654" s="38" t="s">
        <v>1804</v>
      </c>
      <c r="C1654" s="38">
        <v>0</v>
      </c>
    </row>
    <row r="1655" spans="1:3" ht="12.75">
      <c r="A1655" s="38">
        <v>26417</v>
      </c>
      <c r="B1655" s="38" t="s">
        <v>1813</v>
      </c>
      <c r="C1655" s="38">
        <v>0</v>
      </c>
    </row>
    <row r="1656" spans="1:3" ht="12.75">
      <c r="A1656" s="38">
        <v>26557</v>
      </c>
      <c r="B1656" s="38" t="s">
        <v>1816</v>
      </c>
      <c r="C1656" s="38">
        <v>0</v>
      </c>
    </row>
    <row r="1657" spans="1:3" ht="12.75">
      <c r="A1657" s="38">
        <v>26590</v>
      </c>
      <c r="B1657" s="38" t="s">
        <v>1817</v>
      </c>
      <c r="C1657" s="38">
        <v>0</v>
      </c>
    </row>
    <row r="1658" spans="1:3" ht="12.75">
      <c r="A1658" s="38">
        <v>26841</v>
      </c>
      <c r="B1658" s="38" t="s">
        <v>1826</v>
      </c>
      <c r="C1658" s="38">
        <v>0</v>
      </c>
    </row>
    <row r="1659" spans="1:3" ht="12.75">
      <c r="A1659" s="38">
        <v>26913</v>
      </c>
      <c r="B1659" s="38" t="s">
        <v>1828</v>
      </c>
      <c r="C1659" s="38">
        <v>0</v>
      </c>
    </row>
    <row r="1660" spans="1:3" ht="12.75">
      <c r="A1660" s="38">
        <v>27251</v>
      </c>
      <c r="B1660" s="38" t="s">
        <v>1837</v>
      </c>
      <c r="C1660" s="38">
        <v>0</v>
      </c>
    </row>
    <row r="1661" spans="1:3" ht="12.75">
      <c r="A1661" s="38">
        <v>27421</v>
      </c>
      <c r="B1661" s="38" t="s">
        <v>1839</v>
      </c>
      <c r="C1661" s="38">
        <v>0</v>
      </c>
    </row>
    <row r="1662" spans="1:3" ht="12.75">
      <c r="A1662" s="38">
        <v>27456</v>
      </c>
      <c r="B1662" s="38" t="s">
        <v>1841</v>
      </c>
      <c r="C1662" s="38">
        <v>0</v>
      </c>
    </row>
    <row r="1663" spans="1:3" ht="12.75">
      <c r="A1663" s="38">
        <v>27669</v>
      </c>
      <c r="B1663" s="38" t="s">
        <v>1846</v>
      </c>
      <c r="C1663" s="38">
        <v>0</v>
      </c>
    </row>
    <row r="1664" spans="1:3" ht="12.75">
      <c r="A1664" s="38">
        <v>28002</v>
      </c>
      <c r="B1664" s="38" t="s">
        <v>1851</v>
      </c>
      <c r="C1664" s="38">
        <v>0</v>
      </c>
    </row>
    <row r="1665" spans="1:3" ht="12.75">
      <c r="A1665" s="38">
        <v>28142</v>
      </c>
      <c r="B1665" s="38" t="s">
        <v>1856</v>
      </c>
      <c r="C1665" s="38">
        <v>0</v>
      </c>
    </row>
    <row r="1666" spans="1:3" ht="12.75">
      <c r="A1666" s="38">
        <v>28193</v>
      </c>
      <c r="B1666" s="38" t="s">
        <v>1858</v>
      </c>
      <c r="C1666" s="38">
        <v>0</v>
      </c>
    </row>
    <row r="1667" spans="1:3" ht="12.75">
      <c r="A1667" s="38">
        <v>28223</v>
      </c>
      <c r="B1667" s="38" t="s">
        <v>1859</v>
      </c>
      <c r="C1667" s="38">
        <v>0</v>
      </c>
    </row>
    <row r="1668" spans="1:3" ht="12.75">
      <c r="A1668" s="38">
        <v>28711</v>
      </c>
      <c r="B1668" s="38" t="s">
        <v>1863</v>
      </c>
      <c r="C1668" s="38">
        <v>0</v>
      </c>
    </row>
    <row r="1669" spans="1:3" ht="12.75">
      <c r="A1669" s="38">
        <v>28924</v>
      </c>
      <c r="B1669" s="38" t="s">
        <v>1867</v>
      </c>
      <c r="C1669" s="38">
        <v>0</v>
      </c>
    </row>
    <row r="1670" spans="1:3" ht="12.75">
      <c r="A1670" s="38">
        <v>29181</v>
      </c>
      <c r="B1670" s="38" t="s">
        <v>1874</v>
      </c>
      <c r="C1670" s="38">
        <v>0</v>
      </c>
    </row>
    <row r="1671" spans="1:3" ht="12.75">
      <c r="A1671" s="38">
        <v>29246</v>
      </c>
      <c r="B1671" s="38" t="s">
        <v>1877</v>
      </c>
      <c r="C1671" s="38">
        <v>0</v>
      </c>
    </row>
    <row r="1672" spans="1:3" ht="12.75">
      <c r="A1672" s="38">
        <v>29696</v>
      </c>
      <c r="B1672" s="38" t="s">
        <v>1884</v>
      </c>
      <c r="C1672" s="38">
        <v>0</v>
      </c>
    </row>
    <row r="1673" spans="1:3" ht="12.75">
      <c r="A1673" s="38">
        <v>30023</v>
      </c>
      <c r="B1673" s="38" t="s">
        <v>1890</v>
      </c>
      <c r="C1673" s="38">
        <v>0</v>
      </c>
    </row>
    <row r="1674" spans="1:3" ht="12.75">
      <c r="A1674" s="38">
        <v>30171</v>
      </c>
      <c r="B1674" s="38" t="s">
        <v>1891</v>
      </c>
      <c r="C1674" s="38">
        <v>0</v>
      </c>
    </row>
    <row r="1675" spans="1:3" ht="12.75">
      <c r="A1675" s="38">
        <v>30210</v>
      </c>
      <c r="B1675" s="38" t="s">
        <v>1892</v>
      </c>
      <c r="C1675" s="38">
        <v>0</v>
      </c>
    </row>
    <row r="1676" spans="1:3" ht="12.75">
      <c r="A1676" s="38">
        <v>30503</v>
      </c>
      <c r="B1676" s="38" t="s">
        <v>1899</v>
      </c>
      <c r="C1676" s="38">
        <v>0</v>
      </c>
    </row>
    <row r="1677" spans="1:3" ht="12.75">
      <c r="A1677" s="38">
        <v>30619</v>
      </c>
      <c r="B1677" s="38" t="s">
        <v>1903</v>
      </c>
      <c r="C1677" s="38">
        <v>0</v>
      </c>
    </row>
    <row r="1678" spans="1:3" ht="12.75">
      <c r="A1678" s="38">
        <v>30937</v>
      </c>
      <c r="B1678" s="38" t="s">
        <v>1904</v>
      </c>
      <c r="C1678" s="38">
        <v>0</v>
      </c>
    </row>
    <row r="1679" spans="1:3" ht="12.75">
      <c r="A1679" s="38">
        <v>30945</v>
      </c>
      <c r="B1679" s="38" t="s">
        <v>1905</v>
      </c>
      <c r="C1679" s="38">
        <v>0</v>
      </c>
    </row>
    <row r="1680" spans="1:3" ht="12.75">
      <c r="A1680" s="38">
        <v>31666</v>
      </c>
      <c r="B1680" s="38" t="s">
        <v>1920</v>
      </c>
      <c r="C1680" s="38">
        <v>0</v>
      </c>
    </row>
    <row r="1681" spans="1:3" ht="12.75">
      <c r="A1681" s="38">
        <v>31771</v>
      </c>
      <c r="B1681" s="38" t="s">
        <v>1924</v>
      </c>
      <c r="C1681" s="38">
        <v>0</v>
      </c>
    </row>
    <row r="1682" spans="1:3" ht="12.75">
      <c r="A1682" s="38">
        <v>32450</v>
      </c>
      <c r="B1682" s="38" t="s">
        <v>1938</v>
      </c>
      <c r="C1682" s="38">
        <v>0</v>
      </c>
    </row>
    <row r="1683" spans="1:3" ht="12.75">
      <c r="A1683" s="38">
        <v>32786</v>
      </c>
      <c r="B1683" s="38" t="s">
        <v>1</v>
      </c>
      <c r="C1683" s="38">
        <v>0</v>
      </c>
    </row>
    <row r="1684" spans="1:3" ht="12.75">
      <c r="A1684" s="38">
        <v>32921</v>
      </c>
      <c r="B1684" s="38" t="s">
        <v>4</v>
      </c>
      <c r="C1684" s="38">
        <v>0</v>
      </c>
    </row>
    <row r="1685" spans="1:3" ht="12.75">
      <c r="A1685" s="38">
        <v>32930</v>
      </c>
      <c r="B1685" s="38" t="s">
        <v>5</v>
      </c>
      <c r="C1685" s="38">
        <v>0</v>
      </c>
    </row>
    <row r="1686" spans="1:3" ht="12.75">
      <c r="A1686" s="38">
        <v>33090</v>
      </c>
      <c r="B1686" s="38" t="s">
        <v>11</v>
      </c>
      <c r="C1686" s="38">
        <v>0</v>
      </c>
    </row>
    <row r="1687" spans="1:3" ht="12.75">
      <c r="A1687" s="38">
        <v>33219</v>
      </c>
      <c r="B1687" s="38" t="s">
        <v>16</v>
      </c>
      <c r="C1687" s="38">
        <v>0</v>
      </c>
    </row>
    <row r="1688" spans="1:3" ht="12.75">
      <c r="A1688" s="38">
        <v>33251</v>
      </c>
      <c r="B1688" s="38" t="s">
        <v>18</v>
      </c>
      <c r="C1688" s="38">
        <v>0</v>
      </c>
    </row>
    <row r="1689" spans="1:3" ht="12.75">
      <c r="A1689" s="38">
        <v>33375</v>
      </c>
      <c r="B1689" s="38" t="s">
        <v>25</v>
      </c>
      <c r="C1689" s="38">
        <v>0</v>
      </c>
    </row>
    <row r="1690" spans="1:3" ht="12.75">
      <c r="A1690" s="38">
        <v>33600</v>
      </c>
      <c r="B1690" s="38" t="s">
        <v>33</v>
      </c>
      <c r="C1690" s="38">
        <v>0</v>
      </c>
    </row>
    <row r="1691" spans="1:3" ht="12.75">
      <c r="A1691" s="38">
        <v>33731</v>
      </c>
      <c r="B1691" s="38" t="s">
        <v>37</v>
      </c>
      <c r="C1691" s="38">
        <v>0</v>
      </c>
    </row>
    <row r="1692" spans="1:3" ht="12.75">
      <c r="A1692" s="38">
        <v>34223</v>
      </c>
      <c r="B1692" s="38" t="s">
        <v>42</v>
      </c>
      <c r="C1692" s="38">
        <v>0</v>
      </c>
    </row>
    <row r="1693" spans="1:3" ht="12.75">
      <c r="A1693" s="38">
        <v>35343</v>
      </c>
      <c r="B1693" s="38" t="s">
        <v>63</v>
      </c>
      <c r="C1693" s="38">
        <v>0</v>
      </c>
    </row>
    <row r="1694" spans="1:3" ht="12.75">
      <c r="A1694" s="38">
        <v>35483</v>
      </c>
      <c r="B1694" s="38" t="s">
        <v>67</v>
      </c>
      <c r="C1694" s="38">
        <v>0</v>
      </c>
    </row>
    <row r="1695" spans="1:3" ht="12.75">
      <c r="A1695" s="38">
        <v>35629</v>
      </c>
      <c r="B1695" s="38" t="s">
        <v>70</v>
      </c>
      <c r="C1695" s="38">
        <v>0</v>
      </c>
    </row>
    <row r="1696" spans="1:3" ht="12.75">
      <c r="A1696" s="38">
        <v>38041</v>
      </c>
      <c r="B1696" s="38" t="s">
        <v>167</v>
      </c>
      <c r="C1696" s="38">
        <v>0</v>
      </c>
    </row>
    <row r="1697" spans="1:3" ht="12.75">
      <c r="A1697" s="38">
        <v>39136</v>
      </c>
      <c r="B1697" s="38" t="s">
        <v>197</v>
      </c>
      <c r="C1697" s="38">
        <v>0</v>
      </c>
    </row>
    <row r="1698" spans="1:3" ht="12.75">
      <c r="A1698" s="38">
        <v>40134</v>
      </c>
      <c r="B1698" s="38" t="s">
        <v>235</v>
      </c>
      <c r="C1698" s="38">
        <v>0</v>
      </c>
    </row>
    <row r="1699" spans="1:3" ht="12.75">
      <c r="A1699" s="38">
        <v>40282</v>
      </c>
      <c r="B1699" s="38" t="s">
        <v>242</v>
      </c>
      <c r="C1699" s="38">
        <v>0</v>
      </c>
    </row>
    <row r="1700" spans="1:3" ht="12.75">
      <c r="A1700" s="38">
        <v>40495</v>
      </c>
      <c r="B1700" s="38" t="s">
        <v>252</v>
      </c>
      <c r="C1700" s="38">
        <v>0</v>
      </c>
    </row>
    <row r="1701" spans="1:3" ht="12.75">
      <c r="A1701" s="38">
        <v>40550</v>
      </c>
      <c r="B1701" s="38" t="s">
        <v>254</v>
      </c>
      <c r="C1701" s="38">
        <v>0</v>
      </c>
    </row>
    <row r="1702" spans="1:3" ht="12.75">
      <c r="A1702" s="38">
        <v>40801</v>
      </c>
      <c r="B1702" s="38" t="s">
        <v>261</v>
      </c>
      <c r="C1702" s="38">
        <v>0</v>
      </c>
    </row>
    <row r="1703" spans="1:3" ht="12.75">
      <c r="A1703" s="38">
        <v>11451</v>
      </c>
      <c r="B1703" s="38" t="s">
        <v>914</v>
      </c>
      <c r="C1703" s="38">
        <v>0</v>
      </c>
    </row>
    <row r="1704" spans="1:3" ht="12.75">
      <c r="A1704" s="38">
        <v>41009</v>
      </c>
      <c r="B1704" s="38" t="s">
        <v>270</v>
      </c>
      <c r="C1704" s="38">
        <v>0</v>
      </c>
    </row>
    <row r="1705" spans="1:3" ht="12.75">
      <c r="A1705" s="38">
        <v>41157</v>
      </c>
      <c r="B1705" s="38" t="s">
        <v>277</v>
      </c>
      <c r="C1705" s="38">
        <v>0</v>
      </c>
    </row>
    <row r="1706" spans="1:3" ht="12.75">
      <c r="A1706" s="38">
        <v>41262</v>
      </c>
      <c r="B1706" s="38" t="s">
        <v>282</v>
      </c>
      <c r="C1706" s="38">
        <v>0</v>
      </c>
    </row>
    <row r="1707" spans="1:3" ht="12.75">
      <c r="A1707" s="38">
        <v>41432</v>
      </c>
      <c r="B1707" s="38" t="s">
        <v>285</v>
      </c>
      <c r="C1707" s="38">
        <v>0</v>
      </c>
    </row>
    <row r="1708" spans="1:3" ht="12.75">
      <c r="A1708" s="38">
        <v>41513</v>
      </c>
      <c r="B1708" s="38" t="s">
        <v>288</v>
      </c>
      <c r="C1708" s="38">
        <v>0</v>
      </c>
    </row>
    <row r="1709" spans="1:3" ht="12.75">
      <c r="A1709" s="38">
        <v>41521</v>
      </c>
      <c r="B1709" s="38" t="s">
        <v>289</v>
      </c>
      <c r="C1709" s="38">
        <v>0</v>
      </c>
    </row>
    <row r="1710" spans="1:3" ht="12.75">
      <c r="A1710" s="38">
        <v>41564</v>
      </c>
      <c r="B1710" s="38" t="s">
        <v>291</v>
      </c>
      <c r="C1710" s="38">
        <v>0</v>
      </c>
    </row>
    <row r="1711" spans="1:3" ht="12.75">
      <c r="A1711" s="38">
        <v>41581</v>
      </c>
      <c r="B1711" s="38" t="s">
        <v>293</v>
      </c>
      <c r="C1711" s="38">
        <v>0</v>
      </c>
    </row>
    <row r="1712" spans="1:3" ht="12.75">
      <c r="A1712" s="38">
        <v>41823</v>
      </c>
      <c r="B1712" s="38" t="s">
        <v>305</v>
      </c>
      <c r="C1712" s="38">
        <v>0</v>
      </c>
    </row>
    <row r="1713" spans="1:3" ht="12.75">
      <c r="A1713" s="38">
        <v>41912</v>
      </c>
      <c r="B1713" s="38" t="s">
        <v>309</v>
      </c>
      <c r="C1713" s="38">
        <v>0</v>
      </c>
    </row>
    <row r="1714" spans="1:3" ht="12.75">
      <c r="A1714" s="38">
        <v>41971</v>
      </c>
      <c r="B1714" s="38" t="s">
        <v>311</v>
      </c>
      <c r="C1714" s="38">
        <v>0</v>
      </c>
    </row>
    <row r="1715" spans="1:3" ht="12.75">
      <c r="A1715" s="38">
        <v>42111</v>
      </c>
      <c r="B1715" s="38" t="s">
        <v>317</v>
      </c>
      <c r="C1715" s="38">
        <v>0</v>
      </c>
    </row>
    <row r="1716" spans="1:3" ht="12.75">
      <c r="A1716" s="38">
        <v>42170</v>
      </c>
      <c r="B1716" s="38" t="s">
        <v>319</v>
      </c>
      <c r="C1716" s="38">
        <v>0</v>
      </c>
    </row>
    <row r="1717" spans="1:3" ht="12.75">
      <c r="A1717" s="38">
        <v>42200</v>
      </c>
      <c r="B1717" s="38" t="s">
        <v>320</v>
      </c>
      <c r="C1717" s="38">
        <v>0</v>
      </c>
    </row>
    <row r="1718" spans="1:3" ht="12.75">
      <c r="A1718" s="38">
        <v>42340</v>
      </c>
      <c r="B1718" s="38" t="s">
        <v>333</v>
      </c>
      <c r="C1718" s="38">
        <v>0</v>
      </c>
    </row>
    <row r="1719" spans="1:3" ht="12.75">
      <c r="A1719" s="38">
        <v>42382</v>
      </c>
      <c r="B1719" s="38" t="s">
        <v>334</v>
      </c>
      <c r="C1719" s="38">
        <v>0</v>
      </c>
    </row>
    <row r="1720" spans="1:3" ht="12.75">
      <c r="A1720" s="38">
        <v>42391</v>
      </c>
      <c r="B1720" s="38" t="s">
        <v>335</v>
      </c>
      <c r="C1720" s="38">
        <v>0</v>
      </c>
    </row>
    <row r="1721" spans="1:3" ht="12.75">
      <c r="A1721" s="38">
        <v>42471</v>
      </c>
      <c r="B1721" s="38" t="s">
        <v>338</v>
      </c>
      <c r="C1721" s="38">
        <v>0</v>
      </c>
    </row>
    <row r="1722" spans="1:3" ht="12.75">
      <c r="A1722" s="38">
        <v>42510</v>
      </c>
      <c r="B1722" s="38" t="s">
        <v>339</v>
      </c>
      <c r="C1722" s="38">
        <v>0</v>
      </c>
    </row>
    <row r="1723" spans="1:3" ht="12.75">
      <c r="A1723" s="38">
        <v>42536</v>
      </c>
      <c r="B1723" s="38" t="s">
        <v>340</v>
      </c>
      <c r="C1723" s="38">
        <v>0</v>
      </c>
    </row>
    <row r="1724" spans="1:3" ht="12.75">
      <c r="A1724" s="38">
        <v>42552</v>
      </c>
      <c r="B1724" s="38" t="s">
        <v>341</v>
      </c>
      <c r="C1724" s="38">
        <v>0</v>
      </c>
    </row>
    <row r="1725" spans="1:3" ht="12.75">
      <c r="A1725" s="38">
        <v>42595</v>
      </c>
      <c r="B1725" s="38" t="s">
        <v>342</v>
      </c>
      <c r="C1725" s="38">
        <v>0</v>
      </c>
    </row>
    <row r="1726" spans="1:3" ht="12.75">
      <c r="A1726" s="38">
        <v>42897</v>
      </c>
      <c r="B1726" s="38" t="s">
        <v>355</v>
      </c>
      <c r="C1726" s="38">
        <v>0</v>
      </c>
    </row>
    <row r="1727" spans="1:3" ht="12.75">
      <c r="A1727" s="38">
        <v>42901</v>
      </c>
      <c r="B1727" s="38" t="s">
        <v>356</v>
      </c>
      <c r="C1727" s="38">
        <v>0</v>
      </c>
    </row>
    <row r="1728" spans="1:3" ht="12.75">
      <c r="A1728" s="38">
        <v>43273</v>
      </c>
      <c r="B1728" s="38" t="s">
        <v>370</v>
      </c>
      <c r="C1728" s="38">
        <v>0</v>
      </c>
    </row>
    <row r="1729" spans="1:3" ht="12.75">
      <c r="A1729" s="38">
        <v>43320</v>
      </c>
      <c r="B1729" s="38" t="s">
        <v>373</v>
      </c>
      <c r="C1729" s="38">
        <v>0</v>
      </c>
    </row>
    <row r="1730" spans="1:3" ht="12.75">
      <c r="A1730" s="38">
        <v>43443</v>
      </c>
      <c r="B1730" s="38" t="s">
        <v>376</v>
      </c>
      <c r="C1730" s="38">
        <v>0</v>
      </c>
    </row>
    <row r="1731" spans="1:3" ht="12.75">
      <c r="A1731" s="38">
        <v>43451</v>
      </c>
      <c r="B1731" s="38" t="s">
        <v>377</v>
      </c>
      <c r="C1731" s="38">
        <v>0</v>
      </c>
    </row>
    <row r="1732" spans="1:3" ht="12.75">
      <c r="A1732" s="38">
        <v>43478</v>
      </c>
      <c r="B1732" s="38" t="s">
        <v>378</v>
      </c>
      <c r="C1732" s="38">
        <v>0</v>
      </c>
    </row>
    <row r="1733" spans="1:3" ht="12.75">
      <c r="A1733" s="38">
        <v>43494</v>
      </c>
      <c r="B1733" s="38" t="s">
        <v>379</v>
      </c>
      <c r="C1733" s="38">
        <v>0</v>
      </c>
    </row>
    <row r="1734" spans="1:3" ht="12.75">
      <c r="A1734" s="38">
        <v>43532</v>
      </c>
      <c r="B1734" s="38" t="s">
        <v>380</v>
      </c>
      <c r="C1734" s="38">
        <v>0</v>
      </c>
    </row>
    <row r="1735" spans="1:3" ht="12.75">
      <c r="A1735" s="38">
        <v>43559</v>
      </c>
      <c r="B1735" s="38" t="s">
        <v>381</v>
      </c>
      <c r="C1735" s="38">
        <v>0</v>
      </c>
    </row>
    <row r="1736" spans="1:3" ht="12.75">
      <c r="A1736" s="38">
        <v>43575</v>
      </c>
      <c r="B1736" s="38" t="s">
        <v>382</v>
      </c>
      <c r="C1736" s="38">
        <v>0</v>
      </c>
    </row>
    <row r="1737" spans="1:3" ht="12.75">
      <c r="A1737" s="38">
        <v>43583</v>
      </c>
      <c r="B1737" s="38" t="s">
        <v>383</v>
      </c>
      <c r="C1737" s="38">
        <v>0</v>
      </c>
    </row>
    <row r="1738" spans="1:3" ht="12.75">
      <c r="A1738" s="38">
        <v>43621</v>
      </c>
      <c r="B1738" s="38" t="s">
        <v>385</v>
      </c>
      <c r="C1738" s="38">
        <v>0</v>
      </c>
    </row>
    <row r="1739" spans="1:3" ht="12.75">
      <c r="A1739" s="38">
        <v>43656</v>
      </c>
      <c r="B1739" s="38" t="s">
        <v>386</v>
      </c>
      <c r="C1739" s="38">
        <v>0</v>
      </c>
    </row>
    <row r="1740" spans="1:3" ht="12.75">
      <c r="A1740" s="38">
        <v>43672</v>
      </c>
      <c r="B1740" s="38" t="s">
        <v>387</v>
      </c>
      <c r="C1740" s="38">
        <v>0</v>
      </c>
    </row>
    <row r="1741" spans="1:3" ht="12.75">
      <c r="A1741" s="38">
        <v>43753</v>
      </c>
      <c r="B1741" s="38" t="s">
        <v>392</v>
      </c>
      <c r="C1741" s="38">
        <v>0</v>
      </c>
    </row>
    <row r="1742" spans="1:3" ht="12.75">
      <c r="A1742" s="38">
        <v>43761</v>
      </c>
      <c r="B1742" s="38" t="s">
        <v>393</v>
      </c>
      <c r="C1742" s="38">
        <v>0</v>
      </c>
    </row>
    <row r="1743" spans="1:3" ht="12.75">
      <c r="A1743" s="38">
        <v>43826</v>
      </c>
      <c r="B1743" s="38" t="s">
        <v>397</v>
      </c>
      <c r="C1743" s="38">
        <v>0</v>
      </c>
    </row>
    <row r="1744" spans="1:3" ht="12.75">
      <c r="A1744" s="38">
        <v>43940</v>
      </c>
      <c r="B1744" s="38" t="s">
        <v>402</v>
      </c>
      <c r="C1744" s="38">
        <v>0</v>
      </c>
    </row>
    <row r="1745" spans="1:3" ht="12.75">
      <c r="A1745" s="38">
        <v>44024</v>
      </c>
      <c r="B1745" s="38" t="s">
        <v>406</v>
      </c>
      <c r="C1745" s="38">
        <v>0</v>
      </c>
    </row>
    <row r="1746" spans="1:3" ht="12.75">
      <c r="A1746" s="38">
        <v>44156</v>
      </c>
      <c r="B1746" s="38" t="s">
        <v>409</v>
      </c>
      <c r="C1746" s="38">
        <v>0</v>
      </c>
    </row>
    <row r="1747" spans="1:3" ht="12.75">
      <c r="A1747" s="38">
        <v>44385</v>
      </c>
      <c r="B1747" s="38" t="s">
        <v>416</v>
      </c>
      <c r="C1747" s="38">
        <v>0</v>
      </c>
    </row>
    <row r="1748" spans="1:3" ht="12.75">
      <c r="A1748" s="38">
        <v>44431</v>
      </c>
      <c r="B1748" s="38" t="s">
        <v>417</v>
      </c>
      <c r="C1748" s="38">
        <v>0</v>
      </c>
    </row>
    <row r="1749" spans="1:3" ht="12.75">
      <c r="A1749" s="38">
        <v>44741</v>
      </c>
      <c r="B1749" s="38" t="s">
        <v>429</v>
      </c>
      <c r="C1749" s="38">
        <v>0</v>
      </c>
    </row>
    <row r="1750" spans="1:3" ht="12.75">
      <c r="A1750" s="38">
        <v>44750</v>
      </c>
      <c r="B1750" s="38" t="s">
        <v>430</v>
      </c>
      <c r="C1750" s="38">
        <v>0</v>
      </c>
    </row>
    <row r="1751" spans="1:3" ht="12.75">
      <c r="A1751" s="38">
        <v>45101</v>
      </c>
      <c r="B1751" s="38" t="s">
        <v>437</v>
      </c>
      <c r="C1751" s="38">
        <v>0</v>
      </c>
    </row>
    <row r="1752" spans="1:3" ht="12.75">
      <c r="A1752" s="38">
        <v>45250</v>
      </c>
      <c r="B1752" s="38" t="s">
        <v>441</v>
      </c>
      <c r="C1752" s="38">
        <v>0</v>
      </c>
    </row>
    <row r="1753" spans="1:3" ht="12.75">
      <c r="A1753" s="38">
        <v>45390</v>
      </c>
      <c r="B1753" s="38" t="s">
        <v>448</v>
      </c>
      <c r="C1753" s="38">
        <v>0</v>
      </c>
    </row>
    <row r="1754" spans="1:3" ht="12.75">
      <c r="A1754" s="38">
        <v>45438</v>
      </c>
      <c r="B1754" s="38" t="s">
        <v>449</v>
      </c>
      <c r="C1754" s="38">
        <v>0</v>
      </c>
    </row>
    <row r="1755" spans="1:3" ht="12.75">
      <c r="A1755" s="38">
        <v>45781</v>
      </c>
      <c r="B1755" s="38" t="s">
        <v>457</v>
      </c>
      <c r="C1755" s="38">
        <v>0</v>
      </c>
    </row>
    <row r="1756" spans="1:3" ht="12.75">
      <c r="A1756" s="38">
        <v>45853</v>
      </c>
      <c r="B1756" s="38" t="s">
        <v>459</v>
      </c>
      <c r="C1756" s="38">
        <v>0</v>
      </c>
    </row>
    <row r="1757" spans="1:3" ht="12.75">
      <c r="A1757" s="38">
        <v>45870</v>
      </c>
      <c r="B1757" s="38" t="s">
        <v>461</v>
      </c>
      <c r="C1757" s="38">
        <v>0</v>
      </c>
    </row>
    <row r="1758" spans="1:3" ht="12.75">
      <c r="A1758" s="38">
        <v>45942</v>
      </c>
      <c r="B1758" s="38" t="s">
        <v>465</v>
      </c>
      <c r="C1758" s="38">
        <v>0</v>
      </c>
    </row>
    <row r="1759" spans="1:3" ht="12.75">
      <c r="A1759" s="38">
        <v>46159</v>
      </c>
      <c r="B1759" s="38" t="s">
        <v>468</v>
      </c>
      <c r="C1759" s="38">
        <v>0</v>
      </c>
    </row>
    <row r="1760" spans="1:3" ht="12.75">
      <c r="A1760" s="38">
        <v>46191</v>
      </c>
      <c r="B1760" s="38" t="s">
        <v>469</v>
      </c>
      <c r="C1760" s="38">
        <v>0</v>
      </c>
    </row>
    <row r="1761" spans="1:3" ht="12.75">
      <c r="A1761" s="38">
        <v>11092</v>
      </c>
      <c r="B1761" s="38" t="s">
        <v>1243</v>
      </c>
      <c r="C1761" s="38">
        <v>0</v>
      </c>
    </row>
    <row r="1762" spans="1:3" ht="12.75">
      <c r="A1762" s="38">
        <v>11093</v>
      </c>
      <c r="B1762" s="38" t="s">
        <v>1244</v>
      </c>
      <c r="C1762" s="38">
        <v>0</v>
      </c>
    </row>
    <row r="1763" spans="1:3" ht="12.75">
      <c r="A1763" s="38">
        <v>10119</v>
      </c>
      <c r="B1763" s="38" t="s">
        <v>1071</v>
      </c>
      <c r="C1763" s="38">
        <v>0</v>
      </c>
    </row>
    <row r="1764" spans="1:3" ht="12.75">
      <c r="A1764" s="38">
        <v>10133</v>
      </c>
      <c r="B1764" s="38" t="s">
        <v>1081</v>
      </c>
      <c r="C1764" s="38">
        <v>0</v>
      </c>
    </row>
    <row r="1765" spans="1:3" ht="12.75">
      <c r="A1765" s="38">
        <v>10135</v>
      </c>
      <c r="B1765" s="38" t="s">
        <v>1082</v>
      </c>
      <c r="C1765" s="38">
        <v>0</v>
      </c>
    </row>
    <row r="1766" spans="1:3" ht="12.75">
      <c r="A1766" s="38">
        <v>10137</v>
      </c>
      <c r="B1766" s="38" t="s">
        <v>1084</v>
      </c>
      <c r="C1766" s="38">
        <v>0</v>
      </c>
    </row>
    <row r="1767" spans="1:3" ht="12.75">
      <c r="A1767" s="38">
        <v>10142</v>
      </c>
      <c r="B1767" s="38" t="s">
        <v>1088</v>
      </c>
      <c r="C1767" s="38">
        <v>0</v>
      </c>
    </row>
    <row r="1768" spans="1:3" ht="12.75">
      <c r="A1768" s="38">
        <v>10143</v>
      </c>
      <c r="B1768" s="38" t="s">
        <v>1089</v>
      </c>
      <c r="C1768" s="38">
        <v>0</v>
      </c>
    </row>
    <row r="1769" spans="1:3" ht="12.75">
      <c r="A1769" s="38">
        <v>10144</v>
      </c>
      <c r="B1769" s="38" t="s">
        <v>1090</v>
      </c>
      <c r="C1769" s="38">
        <v>0</v>
      </c>
    </row>
    <row r="1770" spans="1:3" ht="12.75">
      <c r="A1770" s="38">
        <v>10147</v>
      </c>
      <c r="B1770" s="38" t="s">
        <v>1092</v>
      </c>
      <c r="C1770" s="38">
        <v>0</v>
      </c>
    </row>
    <row r="1771" spans="1:3" ht="12.75">
      <c r="A1771" s="38">
        <v>10149</v>
      </c>
      <c r="B1771" s="38" t="s">
        <v>1093</v>
      </c>
      <c r="C1771" s="38">
        <v>0</v>
      </c>
    </row>
    <row r="1772" spans="1:3" ht="12.75">
      <c r="A1772" s="38">
        <v>10151</v>
      </c>
      <c r="B1772" s="38" t="s">
        <v>1095</v>
      </c>
      <c r="C1772" s="38">
        <v>0</v>
      </c>
    </row>
    <row r="1773" spans="1:3" ht="12.75">
      <c r="A1773" s="38">
        <v>10152</v>
      </c>
      <c r="B1773" s="38" t="s">
        <v>1096</v>
      </c>
      <c r="C1773" s="38">
        <v>0</v>
      </c>
    </row>
    <row r="1774" spans="1:3" ht="12.75">
      <c r="A1774" s="38">
        <v>10153</v>
      </c>
      <c r="B1774" s="38" t="s">
        <v>1097</v>
      </c>
      <c r="C1774" s="38">
        <v>0</v>
      </c>
    </row>
    <row r="1775" spans="1:3" ht="12.75">
      <c r="A1775" s="38">
        <v>14397</v>
      </c>
      <c r="B1775" s="38" t="s">
        <v>1317</v>
      </c>
      <c r="C1775" s="38">
        <v>0</v>
      </c>
    </row>
    <row r="1776" spans="1:3" ht="12.75">
      <c r="A1776" s="38">
        <v>17752</v>
      </c>
      <c r="B1776" s="38" t="s">
        <v>1458</v>
      </c>
      <c r="C1776" s="38">
        <v>0</v>
      </c>
    </row>
    <row r="1777" spans="1:3" ht="12.75">
      <c r="A1777" s="38">
        <v>26441</v>
      </c>
      <c r="B1777" s="38" t="s">
        <v>1814</v>
      </c>
      <c r="C1777" s="38">
        <v>0</v>
      </c>
    </row>
    <row r="1778" spans="1:3" ht="12.75">
      <c r="A1778" s="38">
        <v>51713</v>
      </c>
      <c r="B1778" s="38" t="s">
        <v>542</v>
      </c>
      <c r="C1778" s="38">
        <v>0</v>
      </c>
    </row>
    <row r="1779" spans="1:3" ht="12.75">
      <c r="A1779" s="38">
        <v>51772</v>
      </c>
      <c r="B1779" s="38" t="s">
        <v>545</v>
      </c>
      <c r="C1779" s="38">
        <v>0</v>
      </c>
    </row>
    <row r="1780" spans="1:3" ht="12.75">
      <c r="A1780" s="38">
        <v>51853</v>
      </c>
      <c r="B1780" s="38" t="s">
        <v>546</v>
      </c>
      <c r="C1780" s="38">
        <v>0</v>
      </c>
    </row>
    <row r="1781" spans="1:3" ht="12.75">
      <c r="A1781" s="38">
        <v>11184</v>
      </c>
      <c r="B1781" s="38" t="s">
        <v>1245</v>
      </c>
      <c r="C1781" s="38">
        <v>0</v>
      </c>
    </row>
    <row r="1782" spans="1:3" ht="12.75">
      <c r="A1782" s="38">
        <v>11199</v>
      </c>
      <c r="B1782" s="38" t="s">
        <v>1246</v>
      </c>
      <c r="C1782" s="38">
        <v>0</v>
      </c>
    </row>
    <row r="1783" spans="1:3" ht="12.75">
      <c r="A1783" s="38">
        <v>11200</v>
      </c>
      <c r="B1783" s="38" t="s">
        <v>1247</v>
      </c>
      <c r="C1783" s="38">
        <v>0</v>
      </c>
    </row>
    <row r="1784" spans="1:3" ht="12.75">
      <c r="A1784" s="38">
        <v>11203</v>
      </c>
      <c r="B1784" s="38" t="s">
        <v>1248</v>
      </c>
      <c r="C1784" s="38">
        <v>0</v>
      </c>
    </row>
    <row r="1785" spans="1:3" ht="12.75">
      <c r="A1785" s="38">
        <v>11204</v>
      </c>
      <c r="B1785" s="38" t="s">
        <v>1249</v>
      </c>
      <c r="C1785" s="38">
        <v>0</v>
      </c>
    </row>
    <row r="1786" spans="1:3" ht="12.75">
      <c r="A1786" s="38">
        <v>11176</v>
      </c>
      <c r="B1786" s="38" t="s">
        <v>1207</v>
      </c>
      <c r="C1786" s="38"/>
    </row>
    <row r="1787" spans="1:3" ht="12.75">
      <c r="A1787" s="38">
        <v>11179</v>
      </c>
      <c r="B1787" s="38" t="s">
        <v>1208</v>
      </c>
      <c r="C1787" s="38"/>
    </row>
    <row r="1788" spans="1:3" ht="12.75">
      <c r="A1788" s="38">
        <v>11415</v>
      </c>
      <c r="B1788" s="38" t="s">
        <v>1209</v>
      </c>
      <c r="C1788" s="38"/>
    </row>
    <row r="1789" spans="1:3" ht="12.75">
      <c r="A1789" s="38">
        <v>11489</v>
      </c>
      <c r="B1789" s="38" t="s">
        <v>1537</v>
      </c>
      <c r="C1789" s="38"/>
    </row>
    <row r="1790" spans="1:3" ht="12.75">
      <c r="A1790" s="38">
        <v>11857</v>
      </c>
      <c r="B1790" s="38" t="s">
        <v>1538</v>
      </c>
      <c r="C1790" s="38"/>
    </row>
    <row r="1791" spans="1:3" ht="12.75">
      <c r="A1791" s="38">
        <v>11858</v>
      </c>
      <c r="B1791" s="38" t="s">
        <v>1539</v>
      </c>
      <c r="C1791" s="38"/>
    </row>
    <row r="1792" spans="1:3" ht="12.75">
      <c r="A1792" s="38">
        <v>11859</v>
      </c>
      <c r="B1792" s="38" t="s">
        <v>1540</v>
      </c>
      <c r="C1792" s="38"/>
    </row>
    <row r="1793" spans="1:3" ht="12.75">
      <c r="A1793" s="38">
        <v>10191</v>
      </c>
      <c r="B1793" s="38" t="s">
        <v>1101</v>
      </c>
      <c r="C1793" s="38"/>
    </row>
    <row r="1794" spans="1:3" ht="12.75">
      <c r="A1794" s="38">
        <v>11006</v>
      </c>
      <c r="B1794" s="38" t="s">
        <v>1156</v>
      </c>
      <c r="C1794" s="38"/>
    </row>
    <row r="1795" spans="1:3" ht="12.75">
      <c r="A1795" s="38">
        <v>11007</v>
      </c>
      <c r="B1795" s="38" t="s">
        <v>1157</v>
      </c>
      <c r="C1795" s="38"/>
    </row>
    <row r="1796" spans="1:3" ht="12.75">
      <c r="A1796" s="38">
        <v>11172</v>
      </c>
      <c r="B1796" s="38" t="s">
        <v>1210</v>
      </c>
      <c r="C1796" s="38"/>
    </row>
    <row r="1797" spans="1:3" ht="12.75">
      <c r="A1797" s="38">
        <v>11462</v>
      </c>
      <c r="B1797" s="38" t="s">
        <v>1541</v>
      </c>
      <c r="C1797" s="38"/>
    </row>
    <row r="1798" spans="1:3" ht="12.75">
      <c r="A1798" s="38">
        <v>11463</v>
      </c>
      <c r="B1798" s="38" t="s">
        <v>1542</v>
      </c>
      <c r="C1798" s="38"/>
    </row>
    <row r="1799" spans="1:3" ht="12.75">
      <c r="A1799" s="38">
        <v>11874</v>
      </c>
      <c r="B1799" s="38" t="s">
        <v>1543</v>
      </c>
      <c r="C1799" s="38"/>
    </row>
    <row r="1800" spans="1:3" ht="12.75">
      <c r="A1800" s="38">
        <v>11875</v>
      </c>
      <c r="B1800" s="38" t="s">
        <v>1544</v>
      </c>
      <c r="C1800" s="38"/>
    </row>
    <row r="1801" spans="1:3" ht="12.75">
      <c r="A1801" s="38">
        <v>11876</v>
      </c>
      <c r="B1801" s="38" t="s">
        <v>1545</v>
      </c>
      <c r="C1801" s="38"/>
    </row>
    <row r="1802" spans="1:3" ht="12.75">
      <c r="A1802" s="38">
        <v>11877</v>
      </c>
      <c r="B1802" s="38" t="s">
        <v>1546</v>
      </c>
      <c r="C1802" s="38"/>
    </row>
    <row r="1803" spans="1:3" ht="12.75">
      <c r="A1803" s="38">
        <v>11879</v>
      </c>
      <c r="B1803" s="38" t="s">
        <v>1547</v>
      </c>
      <c r="C1803" s="38"/>
    </row>
    <row r="1804" spans="1:3" ht="12.75">
      <c r="A1804" s="38">
        <v>11880</v>
      </c>
      <c r="B1804" s="38" t="s">
        <v>1548</v>
      </c>
      <c r="C1804" s="38"/>
    </row>
    <row r="1805" spans="1:3" ht="12.75">
      <c r="A1805" s="38">
        <v>11181</v>
      </c>
      <c r="B1805" s="38" t="s">
        <v>1212</v>
      </c>
      <c r="C1805" s="38"/>
    </row>
    <row r="1806" spans="1:3" ht="12.75">
      <c r="A1806" s="38">
        <v>11805</v>
      </c>
      <c r="B1806" s="38" t="s">
        <v>1549</v>
      </c>
      <c r="C1806" s="38"/>
    </row>
    <row r="1807" spans="1:3" ht="12.75">
      <c r="A1807" s="38">
        <v>11806</v>
      </c>
      <c r="B1807" s="38" t="s">
        <v>1550</v>
      </c>
      <c r="C1807" s="38"/>
    </row>
    <row r="1808" spans="1:3" ht="12.75">
      <c r="A1808" s="38">
        <v>11807</v>
      </c>
      <c r="B1808" s="38" t="s">
        <v>1551</v>
      </c>
      <c r="C1808" s="38"/>
    </row>
    <row r="1809" spans="1:3" ht="12.75">
      <c r="A1809" s="38">
        <v>11808</v>
      </c>
      <c r="B1809" s="38" t="s">
        <v>1552</v>
      </c>
      <c r="C1809" s="38"/>
    </row>
    <row r="1810" spans="1:3" ht="12.75">
      <c r="A1810" s="38">
        <v>11809</v>
      </c>
      <c r="B1810" s="38" t="s">
        <v>1553</v>
      </c>
      <c r="C1810" s="38"/>
    </row>
    <row r="1811" spans="1:3" ht="12.75">
      <c r="A1811" s="38">
        <v>11810</v>
      </c>
      <c r="B1811" s="38" t="s">
        <v>1554</v>
      </c>
      <c r="C1811" s="38"/>
    </row>
    <row r="1812" spans="1:3" ht="12.75">
      <c r="A1812" s="38">
        <v>11811</v>
      </c>
      <c r="B1812" s="38" t="s">
        <v>1555</v>
      </c>
      <c r="C1812" s="38"/>
    </row>
    <row r="1813" spans="1:3" ht="12.75">
      <c r="A1813" s="38">
        <v>10194</v>
      </c>
      <c r="B1813" s="38" t="s">
        <v>1102</v>
      </c>
      <c r="C1813" s="38"/>
    </row>
    <row r="1814" spans="1:3" ht="12.75">
      <c r="A1814" s="38">
        <v>10268</v>
      </c>
      <c r="B1814" s="38" t="s">
        <v>1120</v>
      </c>
      <c r="C1814" s="38"/>
    </row>
    <row r="1815" spans="1:3" ht="12.75">
      <c r="A1815" s="38">
        <v>10269</v>
      </c>
      <c r="B1815" s="38" t="s">
        <v>1121</v>
      </c>
      <c r="C1815" s="38"/>
    </row>
    <row r="1816" spans="1:3" ht="12.75">
      <c r="A1816" s="38">
        <v>11018</v>
      </c>
      <c r="B1816" s="38" t="s">
        <v>1213</v>
      </c>
      <c r="C1816" s="38"/>
    </row>
    <row r="1817" spans="1:3" ht="12.75">
      <c r="A1817" s="38">
        <v>11020</v>
      </c>
      <c r="B1817" s="38" t="s">
        <v>1214</v>
      </c>
      <c r="C1817" s="38"/>
    </row>
    <row r="1818" spans="1:3" ht="12.75">
      <c r="A1818" s="38">
        <v>11021</v>
      </c>
      <c r="B1818" s="38" t="s">
        <v>1215</v>
      </c>
      <c r="C1818" s="38"/>
    </row>
    <row r="1819" spans="1:3" ht="12.75">
      <c r="A1819" s="38">
        <v>11022</v>
      </c>
      <c r="B1819" s="38" t="s">
        <v>1216</v>
      </c>
      <c r="C1819" s="38"/>
    </row>
    <row r="1820" spans="1:3" ht="12.75">
      <c r="A1820" s="38">
        <v>11023</v>
      </c>
      <c r="B1820" s="38" t="s">
        <v>1217</v>
      </c>
      <c r="C1820" s="38"/>
    </row>
    <row r="1821" spans="1:3" ht="12.75">
      <c r="A1821" s="38">
        <v>11683</v>
      </c>
      <c r="B1821" s="38" t="s">
        <v>1556</v>
      </c>
      <c r="C1821" s="38"/>
    </row>
    <row r="1822" spans="1:3" ht="12.75">
      <c r="A1822" s="38">
        <v>11685</v>
      </c>
      <c r="B1822" s="38" t="s">
        <v>1557</v>
      </c>
      <c r="C1822" s="38"/>
    </row>
    <row r="1823" spans="1:3" ht="12.75">
      <c r="A1823" s="38">
        <v>11686</v>
      </c>
      <c r="B1823" s="38" t="s">
        <v>1558</v>
      </c>
      <c r="C1823" s="38"/>
    </row>
    <row r="1824" spans="1:3" ht="12.75">
      <c r="A1824" s="38">
        <v>11687</v>
      </c>
      <c r="B1824" s="38" t="s">
        <v>1559</v>
      </c>
      <c r="C1824" s="38"/>
    </row>
    <row r="1825" spans="1:3" ht="12.75">
      <c r="A1825" s="38">
        <v>11688</v>
      </c>
      <c r="B1825" s="38" t="s">
        <v>1560</v>
      </c>
      <c r="C1825" s="38"/>
    </row>
    <row r="1826" spans="1:3" ht="12.75">
      <c r="A1826" s="38">
        <v>11689</v>
      </c>
      <c r="B1826" s="38" t="s">
        <v>1561</v>
      </c>
      <c r="C1826" s="38"/>
    </row>
    <row r="1827" spans="1:3" ht="12.75">
      <c r="A1827" s="38">
        <v>11691</v>
      </c>
      <c r="B1827" s="38" t="s">
        <v>1562</v>
      </c>
      <c r="C1827" s="38"/>
    </row>
    <row r="1828" spans="1:3" ht="12.75">
      <c r="A1828" s="38">
        <v>11692</v>
      </c>
      <c r="B1828" s="38" t="s">
        <v>1563</v>
      </c>
      <c r="C1828" s="38"/>
    </row>
    <row r="1829" spans="1:3" ht="12.75">
      <c r="A1829" s="38">
        <v>10231</v>
      </c>
      <c r="B1829" s="38" t="s">
        <v>1113</v>
      </c>
      <c r="C1829" s="38"/>
    </row>
    <row r="1830" spans="1:3" ht="12.75">
      <c r="A1830" s="38">
        <v>11091</v>
      </c>
      <c r="B1830" s="38" t="s">
        <v>1218</v>
      </c>
      <c r="C1830" s="38"/>
    </row>
    <row r="1831" spans="1:3" ht="12.75">
      <c r="A1831" s="38">
        <v>11812</v>
      </c>
      <c r="B1831" s="38" t="s">
        <v>1564</v>
      </c>
      <c r="C1831" s="38"/>
    </row>
    <row r="1832" spans="1:3" ht="12.75">
      <c r="A1832" s="38">
        <v>11813</v>
      </c>
      <c r="B1832" s="38" t="s">
        <v>1565</v>
      </c>
      <c r="C1832" s="38"/>
    </row>
    <row r="1833" spans="1:3" ht="12.75">
      <c r="A1833" s="38">
        <v>11814</v>
      </c>
      <c r="B1833" s="38" t="s">
        <v>1566</v>
      </c>
      <c r="C1833" s="38"/>
    </row>
    <row r="1834" spans="1:3" ht="12.75">
      <c r="A1834" s="38">
        <v>11815</v>
      </c>
      <c r="B1834" s="38" t="s">
        <v>1567</v>
      </c>
      <c r="C1834" s="38"/>
    </row>
    <row r="1835" spans="1:3" ht="12.75">
      <c r="A1835" s="38">
        <v>11816</v>
      </c>
      <c r="B1835" s="38" t="s">
        <v>1568</v>
      </c>
      <c r="C1835" s="38"/>
    </row>
    <row r="1836" spans="1:3" ht="12.75">
      <c r="A1836" s="38">
        <v>11817</v>
      </c>
      <c r="B1836" s="38" t="s">
        <v>1569</v>
      </c>
      <c r="C1836" s="38"/>
    </row>
    <row r="1837" spans="1:3" ht="12.75">
      <c r="A1837" s="38">
        <v>11818</v>
      </c>
      <c r="B1837" s="38" t="s">
        <v>1570</v>
      </c>
      <c r="C1837" s="38"/>
    </row>
    <row r="1838" spans="1:3" ht="12.75">
      <c r="A1838" s="38">
        <v>11820</v>
      </c>
      <c r="B1838" s="38" t="s">
        <v>1571</v>
      </c>
      <c r="C1838" s="38"/>
    </row>
    <row r="1839" spans="1:3" ht="12.75">
      <c r="A1839" s="38">
        <v>11043</v>
      </c>
      <c r="B1839" s="38" t="s">
        <v>1221</v>
      </c>
      <c r="C1839" s="38"/>
    </row>
    <row r="1840" spans="1:3" ht="12.75">
      <c r="A1840" s="38">
        <v>11044</v>
      </c>
      <c r="B1840" s="38" t="s">
        <v>1222</v>
      </c>
      <c r="C1840" s="38"/>
    </row>
    <row r="1841" spans="1:3" ht="12.75">
      <c r="A1841" s="38">
        <v>11046</v>
      </c>
      <c r="B1841" s="38" t="s">
        <v>1223</v>
      </c>
      <c r="C1841" s="38"/>
    </row>
    <row r="1842" spans="1:3" ht="12.75">
      <c r="A1842" s="38">
        <v>11047</v>
      </c>
      <c r="B1842" s="38" t="s">
        <v>1224</v>
      </c>
      <c r="C1842" s="38"/>
    </row>
    <row r="1843" spans="1:3" ht="12.75">
      <c r="A1843" s="38">
        <v>11048</v>
      </c>
      <c r="B1843" s="38" t="s">
        <v>1225</v>
      </c>
      <c r="C1843" s="38"/>
    </row>
    <row r="1844" spans="1:3" ht="12.75">
      <c r="A1844" s="38">
        <v>11049</v>
      </c>
      <c r="B1844" s="38" t="s">
        <v>1226</v>
      </c>
      <c r="C1844" s="38"/>
    </row>
    <row r="1845" spans="1:3" ht="12.75">
      <c r="A1845" s="38">
        <v>11050</v>
      </c>
      <c r="B1845" s="38" t="s">
        <v>1227</v>
      </c>
      <c r="C1845" s="38"/>
    </row>
    <row r="1846" spans="1:3" ht="12.75">
      <c r="A1846" s="38">
        <v>11051</v>
      </c>
      <c r="B1846" s="38" t="s">
        <v>1228</v>
      </c>
      <c r="C1846" s="38"/>
    </row>
    <row r="1847" spans="1:3" ht="12.75">
      <c r="A1847" s="38">
        <v>11052</v>
      </c>
      <c r="B1847" s="38" t="s">
        <v>1229</v>
      </c>
      <c r="C1847" s="38"/>
    </row>
    <row r="1848" spans="1:3" ht="12.75">
      <c r="A1848" s="38">
        <v>11054</v>
      </c>
      <c r="B1848" s="38" t="s">
        <v>1230</v>
      </c>
      <c r="C1848" s="38"/>
    </row>
    <row r="1849" spans="1:3" ht="12.75">
      <c r="A1849" s="38">
        <v>11055</v>
      </c>
      <c r="B1849" s="38" t="s">
        <v>1231</v>
      </c>
      <c r="C1849" s="38"/>
    </row>
    <row r="1850" spans="1:3" ht="12.75">
      <c r="A1850" s="38">
        <v>11056</v>
      </c>
      <c r="B1850" s="38" t="s">
        <v>1232</v>
      </c>
      <c r="C1850" s="38"/>
    </row>
    <row r="1851" spans="1:3" ht="12.75">
      <c r="A1851" s="38">
        <v>11057</v>
      </c>
      <c r="B1851" s="38" t="s">
        <v>1233</v>
      </c>
      <c r="C1851" s="38"/>
    </row>
    <row r="1852" spans="1:3" ht="12.75">
      <c r="A1852" s="38">
        <v>11058</v>
      </c>
      <c r="B1852" s="38" t="s">
        <v>1234</v>
      </c>
      <c r="C1852" s="38"/>
    </row>
    <row r="1853" spans="1:3" ht="12.75">
      <c r="A1853" s="38">
        <v>11060</v>
      </c>
      <c r="B1853" s="38" t="s">
        <v>1236</v>
      </c>
      <c r="C1853" s="38"/>
    </row>
    <row r="1854" spans="1:3" ht="12.75">
      <c r="A1854" s="38">
        <v>11062</v>
      </c>
      <c r="B1854" s="38" t="s">
        <v>1237</v>
      </c>
      <c r="C1854" s="38"/>
    </row>
    <row r="1855" spans="1:3" ht="12.75">
      <c r="A1855" s="38">
        <v>11063</v>
      </c>
      <c r="B1855" s="38" t="s">
        <v>1238</v>
      </c>
      <c r="C1855" s="38"/>
    </row>
    <row r="1856" spans="1:3" ht="12.75">
      <c r="A1856" s="38">
        <v>11395</v>
      </c>
      <c r="B1856" s="38" t="s">
        <v>1239</v>
      </c>
      <c r="C1856" s="38"/>
    </row>
    <row r="1857" spans="1:3" ht="12.75">
      <c r="A1857" s="38">
        <v>11439</v>
      </c>
      <c r="B1857" s="38" t="s">
        <v>1240</v>
      </c>
      <c r="C1857" s="38"/>
    </row>
    <row r="1858" spans="1:3" ht="12.75">
      <c r="A1858" s="38">
        <v>11440</v>
      </c>
      <c r="B1858" s="38" t="s">
        <v>1241</v>
      </c>
      <c r="C1858" s="38"/>
    </row>
    <row r="1859" spans="1:3" ht="12.75">
      <c r="A1859" s="38">
        <v>11516</v>
      </c>
      <c r="B1859" s="38" t="s">
        <v>1572</v>
      </c>
      <c r="C1859" s="38"/>
    </row>
    <row r="1860" spans="1:3" ht="12.75">
      <c r="A1860" s="38">
        <v>11520</v>
      </c>
      <c r="B1860" s="38" t="s">
        <v>1573</v>
      </c>
      <c r="C1860" s="38"/>
    </row>
    <row r="1861" spans="1:3" ht="12.75">
      <c r="A1861" s="38">
        <v>11521</v>
      </c>
      <c r="B1861" s="38" t="s">
        <v>1574</v>
      </c>
      <c r="C1861" s="38"/>
    </row>
    <row r="1862" spans="1:3" ht="12.75">
      <c r="A1862" s="38">
        <v>11578</v>
      </c>
      <c r="B1862" s="38" t="s">
        <v>1575</v>
      </c>
      <c r="C1862" s="38"/>
    </row>
    <row r="1863" spans="1:3" ht="12.75">
      <c r="A1863" s="38">
        <v>11581</v>
      </c>
      <c r="B1863" s="38" t="s">
        <v>1576</v>
      </c>
      <c r="C1863" s="38"/>
    </row>
    <row r="1864" spans="1:3" ht="12.75">
      <c r="A1864" s="38">
        <v>11579</v>
      </c>
      <c r="B1864" s="38" t="s">
        <v>1577</v>
      </c>
      <c r="C1864" s="38"/>
    </row>
    <row r="1865" spans="1:3" ht="12.75">
      <c r="A1865" s="38">
        <v>11580</v>
      </c>
      <c r="B1865" s="38" t="s">
        <v>1578</v>
      </c>
      <c r="C1865" s="38"/>
    </row>
    <row r="1866" spans="1:3" ht="12.75">
      <c r="A1866" s="38">
        <v>11582</v>
      </c>
      <c r="B1866" s="38" t="s">
        <v>1579</v>
      </c>
      <c r="C1866" s="38"/>
    </row>
    <row r="1867" spans="1:3" ht="12.75">
      <c r="A1867" s="38">
        <v>11583</v>
      </c>
      <c r="B1867" s="38" t="s">
        <v>1580</v>
      </c>
      <c r="C1867" s="38"/>
    </row>
    <row r="1868" spans="1:3" ht="12.75">
      <c r="A1868" s="38">
        <v>11585</v>
      </c>
      <c r="B1868" s="38" t="s">
        <v>1581</v>
      </c>
      <c r="C1868" s="38"/>
    </row>
    <row r="1869" spans="1:3" ht="12.75">
      <c r="A1869" s="38">
        <v>11586</v>
      </c>
      <c r="B1869" s="38" t="s">
        <v>1582</v>
      </c>
      <c r="C1869" s="38"/>
    </row>
    <row r="1870" spans="1:3" ht="12.75">
      <c r="A1870" s="38">
        <v>11588</v>
      </c>
      <c r="B1870" s="38" t="s">
        <v>1583</v>
      </c>
      <c r="C1870" s="38"/>
    </row>
    <row r="1871" spans="1:3" ht="12.75">
      <c r="A1871" s="38">
        <v>11587</v>
      </c>
      <c r="B1871" s="38" t="s">
        <v>1584</v>
      </c>
      <c r="C1871" s="38"/>
    </row>
    <row r="1872" spans="1:3" ht="12.75">
      <c r="A1872" s="38">
        <v>11589</v>
      </c>
      <c r="B1872" s="38" t="s">
        <v>1585</v>
      </c>
      <c r="C1872" s="38"/>
    </row>
    <row r="1873" spans="1:3" ht="12.75">
      <c r="A1873" s="38">
        <v>11590</v>
      </c>
      <c r="B1873" s="38" t="s">
        <v>1586</v>
      </c>
      <c r="C1873" s="38"/>
    </row>
    <row r="1874" spans="1:3" ht="12.75">
      <c r="A1874" s="38">
        <v>11591</v>
      </c>
      <c r="B1874" s="38" t="s">
        <v>1587</v>
      </c>
      <c r="C1874" s="38"/>
    </row>
    <row r="1875" spans="1:3" ht="12.75">
      <c r="A1875" s="38">
        <v>11593</v>
      </c>
      <c r="B1875" s="38" t="s">
        <v>1588</v>
      </c>
      <c r="C1875" s="38"/>
    </row>
    <row r="1876" spans="1:3" ht="12.75">
      <c r="A1876" s="38">
        <v>11594</v>
      </c>
      <c r="B1876" s="38" t="s">
        <v>1589</v>
      </c>
      <c r="C1876" s="38"/>
    </row>
    <row r="1877" spans="1:3" ht="12.75">
      <c r="A1877" s="38">
        <v>11595</v>
      </c>
      <c r="B1877" s="38" t="s">
        <v>1590</v>
      </c>
      <c r="C1877" s="38"/>
    </row>
    <row r="1878" spans="1:3" ht="12.75">
      <c r="A1878" s="38">
        <v>11596</v>
      </c>
      <c r="B1878" s="38" t="s">
        <v>1591</v>
      </c>
      <c r="C1878" s="38"/>
    </row>
    <row r="1879" spans="1:3" ht="12.75">
      <c r="A1879" s="38">
        <v>11597</v>
      </c>
      <c r="B1879" s="38" t="s">
        <v>1592</v>
      </c>
      <c r="C1879" s="38"/>
    </row>
    <row r="1880" spans="1:3" ht="12.75">
      <c r="A1880" s="38">
        <v>11598</v>
      </c>
      <c r="B1880" s="38" t="s">
        <v>1593</v>
      </c>
      <c r="C1880" s="38"/>
    </row>
    <row r="1881" spans="1:3" ht="12.75">
      <c r="A1881" s="38">
        <v>11599</v>
      </c>
      <c r="B1881" s="38" t="s">
        <v>1594</v>
      </c>
      <c r="C1881" s="38"/>
    </row>
    <row r="1882" spans="1:3" ht="12.75">
      <c r="A1882" s="38">
        <v>11600</v>
      </c>
      <c r="B1882" s="38" t="s">
        <v>1595</v>
      </c>
      <c r="C1882" s="38"/>
    </row>
    <row r="1883" spans="1:3" ht="12.75">
      <c r="A1883" s="38">
        <v>11601</v>
      </c>
      <c r="B1883" s="38" t="s">
        <v>1596</v>
      </c>
      <c r="C1883" s="38"/>
    </row>
    <row r="1884" spans="1:3" ht="12.75">
      <c r="A1884" s="38">
        <v>11602</v>
      </c>
      <c r="B1884" s="38" t="s">
        <v>1597</v>
      </c>
      <c r="C1884" s="38"/>
    </row>
    <row r="1885" spans="1:3" ht="12.75">
      <c r="A1885" s="38">
        <v>11603</v>
      </c>
      <c r="B1885" s="38" t="s">
        <v>1598</v>
      </c>
      <c r="C1885" s="38"/>
    </row>
    <row r="1886" spans="1:3" ht="12.75">
      <c r="A1886" s="38">
        <v>11605</v>
      </c>
      <c r="B1886" s="38" t="s">
        <v>1599</v>
      </c>
      <c r="C1886" s="38"/>
    </row>
    <row r="1887" spans="1:3" ht="12.75">
      <c r="A1887" s="38">
        <v>11604</v>
      </c>
      <c r="B1887" s="38" t="s">
        <v>1600</v>
      </c>
      <c r="C1887" s="38"/>
    </row>
    <row r="1888" spans="1:3" ht="12.75">
      <c r="A1888" s="38">
        <v>11693</v>
      </c>
      <c r="B1888" s="38" t="s">
        <v>1601</v>
      </c>
      <c r="C1888" s="38"/>
    </row>
    <row r="1889" spans="1:3" ht="12.75">
      <c r="A1889" s="38">
        <v>11694</v>
      </c>
      <c r="B1889" s="38" t="s">
        <v>1602</v>
      </c>
      <c r="C1889" s="38"/>
    </row>
    <row r="1890" spans="1:3" ht="12.75">
      <c r="A1890" s="38">
        <v>11695</v>
      </c>
      <c r="B1890" s="38" t="s">
        <v>1603</v>
      </c>
      <c r="C1890" s="38"/>
    </row>
    <row r="1891" spans="1:5" ht="13.5" thickBot="1">
      <c r="A1891" s="38"/>
      <c r="B1891" s="38"/>
      <c r="C1891" s="38"/>
      <c r="D1891" s="41"/>
      <c r="E1891" s="41"/>
    </row>
    <row r="1892" spans="1:3" ht="12.75">
      <c r="A1892" s="38"/>
      <c r="B1892" s="38"/>
      <c r="C1892" s="38"/>
    </row>
    <row r="1893" spans="1:3" ht="12.75">
      <c r="A1893" s="38"/>
      <c r="B1893" s="38"/>
      <c r="C1893" s="38"/>
    </row>
    <row r="1894" spans="1:3" ht="12.75">
      <c r="A1894" s="38"/>
      <c r="B1894" s="38"/>
      <c r="C1894" s="38"/>
    </row>
    <row r="1895" spans="1:3" ht="12.75">
      <c r="A1895" s="38"/>
      <c r="B1895" s="38"/>
      <c r="C1895" s="38"/>
    </row>
    <row r="1896" spans="1:3" ht="12.75">
      <c r="A1896" s="38"/>
      <c r="B1896" s="38"/>
      <c r="C1896" s="38"/>
    </row>
    <row r="1897" spans="1:3" ht="12.75">
      <c r="A1897" s="38"/>
      <c r="B1897" s="38"/>
      <c r="C1897" s="38"/>
    </row>
    <row r="1898" spans="1:3" ht="12.75">
      <c r="A1898" s="38"/>
      <c r="B1898" s="38"/>
      <c r="C1898" s="38"/>
    </row>
    <row r="1899" spans="1:3" ht="12.75">
      <c r="A1899" s="38"/>
      <c r="B1899" s="38"/>
      <c r="C1899" s="38"/>
    </row>
    <row r="1900" spans="1:3" ht="12.75">
      <c r="A1900" s="38"/>
      <c r="B1900" s="38"/>
      <c r="C1900" s="38"/>
    </row>
    <row r="1901" spans="1:3" ht="12.75">
      <c r="A1901" s="38"/>
      <c r="B1901" s="38"/>
      <c r="C1901" s="38"/>
    </row>
    <row r="1902" spans="1:3" ht="12.75">
      <c r="A1902" s="38"/>
      <c r="B1902" s="38"/>
      <c r="C1902" s="38"/>
    </row>
    <row r="1903" spans="1:3" ht="12.75">
      <c r="A1903" s="38"/>
      <c r="B1903" s="38"/>
      <c r="C1903" s="38"/>
    </row>
    <row r="1904" spans="1:3" ht="12.75">
      <c r="A1904" s="38"/>
      <c r="B1904" s="38"/>
      <c r="C1904" s="38"/>
    </row>
    <row r="1905" spans="1:3" ht="12.75">
      <c r="A1905" s="38"/>
      <c r="B1905" s="38"/>
      <c r="C1905" s="38"/>
    </row>
    <row r="1906" spans="1:3" ht="12.75">
      <c r="A1906" s="38"/>
      <c r="B1906" s="38"/>
      <c r="C1906" s="38"/>
    </row>
    <row r="1907" spans="1:3" ht="12.75">
      <c r="A1907" s="38"/>
      <c r="B1907" s="38"/>
      <c r="C1907" s="38"/>
    </row>
    <row r="1908" spans="1:3" ht="12.75">
      <c r="A1908" s="38"/>
      <c r="B1908" s="38"/>
      <c r="C1908" s="38"/>
    </row>
    <row r="1909" spans="1:3" ht="12.75">
      <c r="A1909" s="38"/>
      <c r="B1909" s="38"/>
      <c r="C1909" s="38"/>
    </row>
    <row r="1910" spans="1:3" ht="12.75">
      <c r="A1910" s="38"/>
      <c r="B1910" s="38"/>
      <c r="C1910" s="38"/>
    </row>
    <row r="1911" spans="1:3" ht="12.75">
      <c r="A1911" s="38"/>
      <c r="B1911" s="38"/>
      <c r="C1911" s="38"/>
    </row>
    <row r="1912" spans="1:3" ht="12.75">
      <c r="A1912" s="38"/>
      <c r="B1912" s="38"/>
      <c r="C1912" s="38"/>
    </row>
    <row r="1913" spans="1:3" ht="12.75">
      <c r="A1913" s="38"/>
      <c r="B1913" s="38"/>
      <c r="C1913" s="38"/>
    </row>
    <row r="1914" spans="1:3" ht="12.75">
      <c r="A1914" s="38"/>
      <c r="B1914" s="38"/>
      <c r="C1914" s="38"/>
    </row>
    <row r="1915" spans="1:3" ht="12.75">
      <c r="A1915" s="38"/>
      <c r="B1915" s="38"/>
      <c r="C1915" s="38"/>
    </row>
    <row r="1916" spans="1:3" ht="12.75">
      <c r="A1916" s="38"/>
      <c r="B1916" s="38"/>
      <c r="C1916" s="38"/>
    </row>
    <row r="1917" spans="1:3" ht="12.75">
      <c r="A1917" s="38"/>
      <c r="B1917" s="38"/>
      <c r="C1917" s="38"/>
    </row>
    <row r="1918" spans="1:3" ht="12.75">
      <c r="A1918" s="38"/>
      <c r="B1918" s="38"/>
      <c r="C1918" s="38"/>
    </row>
    <row r="1919" spans="1:3" ht="12.75">
      <c r="A1919" s="38"/>
      <c r="B1919" s="38"/>
      <c r="C1919" s="38"/>
    </row>
    <row r="1920" spans="1:3" ht="12.75">
      <c r="A1920" s="38"/>
      <c r="B1920" s="38"/>
      <c r="C1920" s="38"/>
    </row>
    <row r="1921" spans="1:3" ht="12.75">
      <c r="A1921" s="38"/>
      <c r="B1921" s="38"/>
      <c r="C1921" s="38"/>
    </row>
    <row r="1922" spans="1:3" ht="12.75">
      <c r="A1922" s="38"/>
      <c r="B1922" s="38"/>
      <c r="C1922" s="38"/>
    </row>
    <row r="1923" spans="1:3" ht="12.75">
      <c r="A1923" s="38"/>
      <c r="B1923" s="38"/>
      <c r="C1923" s="38"/>
    </row>
    <row r="1924" spans="1:3" ht="12.75">
      <c r="A1924" s="38"/>
      <c r="B1924" s="38"/>
      <c r="C1924" s="38"/>
    </row>
    <row r="1925" spans="1:3" ht="12.75">
      <c r="A1925" s="38"/>
      <c r="B1925" s="38"/>
      <c r="C1925" s="38"/>
    </row>
    <row r="1926" spans="1:3" ht="12.75">
      <c r="A1926" s="38"/>
      <c r="B1926" s="38"/>
      <c r="C1926" s="38"/>
    </row>
    <row r="1927" spans="1:3" ht="12.75">
      <c r="A1927" s="38"/>
      <c r="B1927" s="38"/>
      <c r="C1927" s="38"/>
    </row>
    <row r="1928" spans="1:3" ht="12.75">
      <c r="A1928" s="38"/>
      <c r="B1928" s="38"/>
      <c r="C1928" s="38"/>
    </row>
    <row r="1929" spans="1:3" ht="12.75">
      <c r="A1929" s="38"/>
      <c r="B1929" s="38"/>
      <c r="C1929" s="38"/>
    </row>
    <row r="1930" spans="1:3" ht="12.75">
      <c r="A1930" s="38"/>
      <c r="B1930" s="38"/>
      <c r="C1930" s="38"/>
    </row>
    <row r="1931" spans="1:3" ht="12.75">
      <c r="A1931" s="38"/>
      <c r="B1931" s="38"/>
      <c r="C1931" s="38"/>
    </row>
    <row r="1932" spans="1:3" ht="12.75">
      <c r="A1932" s="38"/>
      <c r="B1932" s="38"/>
      <c r="C1932" s="38"/>
    </row>
    <row r="1933" spans="1:3" ht="12.75">
      <c r="A1933" s="38"/>
      <c r="B1933" s="38"/>
      <c r="C1933" s="38"/>
    </row>
    <row r="1934" spans="1:3" ht="12.75">
      <c r="A1934" s="38"/>
      <c r="B1934" s="38"/>
      <c r="C1934" s="38"/>
    </row>
    <row r="1935" spans="1:3" ht="12.75">
      <c r="A1935" s="38"/>
      <c r="B1935" s="38"/>
      <c r="C1935" s="38"/>
    </row>
    <row r="1936" spans="1:3" ht="12.75">
      <c r="A1936" s="38"/>
      <c r="B1936" s="38"/>
      <c r="C1936" s="38"/>
    </row>
    <row r="1937" spans="1:3" ht="12.75">
      <c r="A1937" s="38"/>
      <c r="B1937" s="38"/>
      <c r="C1937" s="38"/>
    </row>
    <row r="1938" spans="1:3" ht="12.75">
      <c r="A1938" s="38"/>
      <c r="B1938" s="38"/>
      <c r="C1938" s="38"/>
    </row>
    <row r="1939" spans="1:3" ht="12.75">
      <c r="A1939" s="38"/>
      <c r="B1939" s="38"/>
      <c r="C1939" s="38"/>
    </row>
    <row r="1940" spans="1:3" ht="12.75">
      <c r="A1940" s="38"/>
      <c r="B1940" s="38"/>
      <c r="C1940" s="38"/>
    </row>
    <row r="1941" spans="1:3" ht="12.75">
      <c r="A1941" s="38"/>
      <c r="B1941" s="38"/>
      <c r="C1941" s="38"/>
    </row>
    <row r="1942" spans="1:3" ht="12.75">
      <c r="A1942" s="38"/>
      <c r="B1942" s="38"/>
      <c r="C1942" s="38"/>
    </row>
    <row r="1943" spans="1:3" ht="12.75">
      <c r="A1943" s="38"/>
      <c r="B1943" s="38"/>
      <c r="C1943" s="38"/>
    </row>
    <row r="1944" spans="1:3" ht="12.75">
      <c r="A1944" s="38"/>
      <c r="B1944" s="38"/>
      <c r="C1944" s="38"/>
    </row>
    <row r="1945" spans="1:3" ht="12.75">
      <c r="A1945" s="38"/>
      <c r="B1945" s="38"/>
      <c r="C1945" s="38"/>
    </row>
    <row r="1946" spans="1:3" ht="12.75">
      <c r="A1946" s="38"/>
      <c r="B1946" s="38"/>
      <c r="C1946" s="38"/>
    </row>
    <row r="1947" spans="1:3" ht="12.75">
      <c r="A1947" s="38"/>
      <c r="B1947" s="38"/>
      <c r="C1947" s="38"/>
    </row>
    <row r="1948" spans="1:3" ht="12.75">
      <c r="A1948" s="38"/>
      <c r="B1948" s="38"/>
      <c r="C1948" s="38"/>
    </row>
    <row r="1949" spans="1:3" ht="12.75">
      <c r="A1949" s="38"/>
      <c r="B1949" s="38"/>
      <c r="C1949" s="38"/>
    </row>
    <row r="1950" spans="1:3" ht="12.75">
      <c r="A1950" s="38"/>
      <c r="B1950" s="38"/>
      <c r="C1950" s="38"/>
    </row>
    <row r="1951" spans="1:3" ht="12.75">
      <c r="A1951" s="38"/>
      <c r="B1951" s="38"/>
      <c r="C1951" s="38"/>
    </row>
    <row r="1952" spans="1:3" ht="12.75">
      <c r="A1952" s="38"/>
      <c r="B1952" s="38"/>
      <c r="C1952" s="38"/>
    </row>
    <row r="1953" spans="1:3" ht="12.75">
      <c r="A1953" s="38"/>
      <c r="B1953" s="38"/>
      <c r="C1953" s="38"/>
    </row>
    <row r="1954" spans="1:3" ht="12.75">
      <c r="A1954" s="38"/>
      <c r="B1954" s="38"/>
      <c r="C1954" s="38"/>
    </row>
    <row r="1955" spans="1:3" ht="12.75">
      <c r="A1955" s="38"/>
      <c r="B1955" s="38"/>
      <c r="C1955" s="38"/>
    </row>
    <row r="1956" spans="1:3" ht="12.75">
      <c r="A1956" s="38"/>
      <c r="B1956" s="38"/>
      <c r="C1956" s="38"/>
    </row>
    <row r="1957" spans="1:3" ht="12.75">
      <c r="A1957" s="38"/>
      <c r="B1957" s="38"/>
      <c r="C1957" s="38"/>
    </row>
    <row r="1958" spans="1:3" ht="12.75">
      <c r="A1958" s="38"/>
      <c r="B1958" s="38"/>
      <c r="C1958" s="38"/>
    </row>
    <row r="1959" spans="1:3" ht="12.75">
      <c r="A1959" s="38"/>
      <c r="B1959" s="38"/>
      <c r="C1959" s="38"/>
    </row>
    <row r="1960" spans="1:3" ht="12.75">
      <c r="A1960" s="38"/>
      <c r="B1960" s="38"/>
      <c r="C1960" s="38"/>
    </row>
    <row r="1961" spans="1:3" ht="12.75">
      <c r="A1961" s="38"/>
      <c r="B1961" s="38"/>
      <c r="C1961" s="38"/>
    </row>
    <row r="1962" spans="1:3" ht="12.75">
      <c r="A1962" s="38"/>
      <c r="B1962" s="38"/>
      <c r="C1962" s="38"/>
    </row>
    <row r="1963" spans="1:3" ht="12.75">
      <c r="A1963" s="38"/>
      <c r="B1963" s="38"/>
      <c r="C1963" s="38"/>
    </row>
    <row r="1964" spans="1:3" ht="12.75">
      <c r="A1964" s="38"/>
      <c r="B1964" s="38"/>
      <c r="C1964" s="38"/>
    </row>
    <row r="1965" spans="1:3" ht="12.75">
      <c r="A1965" s="38"/>
      <c r="B1965" s="38"/>
      <c r="C1965" s="38"/>
    </row>
    <row r="1966" spans="1:3" ht="12.75">
      <c r="A1966" s="38"/>
      <c r="B1966" s="38"/>
      <c r="C1966" s="38"/>
    </row>
    <row r="1967" spans="1:3" ht="12.75">
      <c r="A1967" s="38"/>
      <c r="B1967" s="38"/>
      <c r="C1967" s="38"/>
    </row>
    <row r="1968" spans="1:3" ht="12.75">
      <c r="A1968" s="38"/>
      <c r="B1968" s="38"/>
      <c r="C1968" s="38"/>
    </row>
    <row r="1969" spans="1:3" ht="12.75">
      <c r="A1969" s="38"/>
      <c r="B1969" s="38"/>
      <c r="C1969" s="38"/>
    </row>
    <row r="1970" spans="1:3" ht="12.75">
      <c r="A1970" s="38"/>
      <c r="B1970" s="38"/>
      <c r="C1970" s="38"/>
    </row>
    <row r="1971" spans="1:3" ht="12.75">
      <c r="A1971" s="38"/>
      <c r="B1971" s="38"/>
      <c r="C1971" s="38"/>
    </row>
    <row r="1972" spans="1:3" ht="12.75">
      <c r="A1972" s="38"/>
      <c r="B1972" s="38"/>
      <c r="C1972" s="38"/>
    </row>
    <row r="1973" spans="1:3" ht="12.75">
      <c r="A1973" s="38"/>
      <c r="B1973" s="38"/>
      <c r="C1973" s="38"/>
    </row>
    <row r="1974" spans="1:3" ht="12.75">
      <c r="A1974" s="38"/>
      <c r="B1974" s="38"/>
      <c r="C1974" s="38"/>
    </row>
    <row r="1975" spans="1:3" ht="12.75">
      <c r="A1975" s="38"/>
      <c r="B1975" s="38"/>
      <c r="C1975" s="38"/>
    </row>
    <row r="1976" spans="1:3" ht="12.75">
      <c r="A1976" s="38"/>
      <c r="B1976" s="38"/>
      <c r="C1976" s="38"/>
    </row>
    <row r="1977" spans="1:3" ht="12.75">
      <c r="A1977" s="38"/>
      <c r="B1977" s="38"/>
      <c r="C1977" s="38"/>
    </row>
    <row r="1978" spans="1:3" ht="12.75">
      <c r="A1978" s="38"/>
      <c r="B1978" s="38"/>
      <c r="C1978" s="38"/>
    </row>
    <row r="1979" spans="1:3" ht="12.75">
      <c r="A1979" s="38"/>
      <c r="B1979" s="38"/>
      <c r="C1979" s="38"/>
    </row>
    <row r="1980" spans="1:3" ht="12.75">
      <c r="A1980" s="38"/>
      <c r="B1980" s="38"/>
      <c r="C1980" s="38"/>
    </row>
    <row r="1981" spans="1:3" ht="12.75">
      <c r="A1981" s="38"/>
      <c r="B1981" s="38"/>
      <c r="C1981" s="38"/>
    </row>
    <row r="1982" spans="1:3" ht="12.75">
      <c r="A1982" s="38"/>
      <c r="B1982" s="38"/>
      <c r="C1982" s="38"/>
    </row>
    <row r="1983" spans="1:3" ht="12.75">
      <c r="A1983" s="38"/>
      <c r="B1983" s="38"/>
      <c r="C1983" s="38"/>
    </row>
    <row r="1984" spans="1:3" ht="12.75">
      <c r="A1984" s="38"/>
      <c r="B1984" s="38"/>
      <c r="C1984" s="38"/>
    </row>
    <row r="1985" spans="1:3" ht="12.75">
      <c r="A1985" s="38"/>
      <c r="B1985" s="38"/>
      <c r="C1985" s="38"/>
    </row>
    <row r="1986" spans="1:3" ht="12.75">
      <c r="A1986" s="38"/>
      <c r="B1986" s="38"/>
      <c r="C1986" s="38"/>
    </row>
    <row r="1987" spans="1:3" ht="12.75">
      <c r="A1987" s="38"/>
      <c r="B1987" s="38"/>
      <c r="C1987" s="38"/>
    </row>
    <row r="1988" spans="1:3" ht="12.75">
      <c r="A1988" s="38"/>
      <c r="B1988" s="38"/>
      <c r="C1988" s="38"/>
    </row>
    <row r="1989" spans="1:3" ht="12.75">
      <c r="A1989" s="38"/>
      <c r="B1989" s="38"/>
      <c r="C1989" s="38"/>
    </row>
    <row r="1990" spans="1:3" ht="12.75">
      <c r="A1990" s="38"/>
      <c r="B1990" s="38"/>
      <c r="C1990" s="38"/>
    </row>
    <row r="1991" spans="1:3" ht="12.75">
      <c r="A1991" s="38"/>
      <c r="B1991" s="38"/>
      <c r="C1991" s="38"/>
    </row>
    <row r="1992" spans="1:3" ht="12.75">
      <c r="A1992" s="38"/>
      <c r="B1992" s="38"/>
      <c r="C1992" s="38"/>
    </row>
    <row r="1993" spans="1:3" ht="12.75">
      <c r="A1993" s="38"/>
      <c r="B1993" s="38"/>
      <c r="C1993" s="38"/>
    </row>
    <row r="1994" spans="1:3" ht="12.75">
      <c r="A1994" s="38"/>
      <c r="B1994" s="38"/>
      <c r="C1994" s="38"/>
    </row>
    <row r="1995" spans="1:3" ht="12.75">
      <c r="A1995" s="38"/>
      <c r="B1995" s="38"/>
      <c r="C1995" s="38"/>
    </row>
    <row r="1996" spans="1:3" ht="12.75">
      <c r="A1996" s="38"/>
      <c r="B1996" s="38"/>
      <c r="C1996" s="38"/>
    </row>
    <row r="1997" spans="1:3" ht="12.75">
      <c r="A1997" s="38"/>
      <c r="B1997" s="38"/>
      <c r="C1997" s="38"/>
    </row>
    <row r="1998" spans="1:3" ht="12.75">
      <c r="A1998" s="38"/>
      <c r="B1998" s="38"/>
      <c r="C1998" s="38"/>
    </row>
    <row r="1999" spans="1:3" ht="12.75">
      <c r="A1999" s="38"/>
      <c r="B1999" s="38"/>
      <c r="C1999" s="38"/>
    </row>
    <row r="2000" spans="1:3" ht="12.75">
      <c r="A2000" s="38"/>
      <c r="B2000" s="38"/>
      <c r="C2000" s="38"/>
    </row>
    <row r="2001" spans="1:3" ht="12.75">
      <c r="A2001" s="38"/>
      <c r="B2001" s="38"/>
      <c r="C2001" s="38"/>
    </row>
    <row r="2002" spans="1:3" ht="12.75">
      <c r="A2002" s="38"/>
      <c r="B2002" s="38"/>
      <c r="C2002" s="38"/>
    </row>
    <row r="2003" spans="1:3" ht="12.75">
      <c r="A2003" s="38"/>
      <c r="B2003" s="38"/>
      <c r="C2003" s="38"/>
    </row>
    <row r="2004" spans="1:3" ht="12.75">
      <c r="A2004" s="38"/>
      <c r="B2004" s="38"/>
      <c r="C2004" s="38"/>
    </row>
    <row r="2005" spans="1:3" ht="12.75">
      <c r="A2005" s="38"/>
      <c r="B2005" s="38"/>
      <c r="C2005" s="38"/>
    </row>
    <row r="2006" spans="1:3" ht="12.75">
      <c r="A2006" s="38"/>
      <c r="B2006" s="38"/>
      <c r="C2006" s="38"/>
    </row>
    <row r="2007" spans="1:3" ht="12.75">
      <c r="A2007" s="38"/>
      <c r="B2007" s="38"/>
      <c r="C2007" s="38"/>
    </row>
    <row r="2008" spans="1:3" ht="12.75">
      <c r="A2008" s="38"/>
      <c r="B2008" s="38"/>
      <c r="C2008" s="38"/>
    </row>
    <row r="2009" spans="1:3" ht="12.75">
      <c r="A2009" s="38"/>
      <c r="B2009" s="38"/>
      <c r="C2009" s="38"/>
    </row>
    <row r="2010" spans="1:3" ht="12.75">
      <c r="A2010" s="38"/>
      <c r="B2010" s="38"/>
      <c r="C2010" s="38"/>
    </row>
    <row r="2011" spans="1:3" ht="12.75">
      <c r="A2011" s="38"/>
      <c r="B2011" s="38"/>
      <c r="C2011" s="38"/>
    </row>
    <row r="2012" spans="1:3" ht="12.75">
      <c r="A2012" s="38"/>
      <c r="B2012" s="38"/>
      <c r="C2012" s="38"/>
    </row>
    <row r="2013" spans="1:3" ht="12.75">
      <c r="A2013" s="38"/>
      <c r="B2013" s="38"/>
      <c r="C2013" s="38"/>
    </row>
    <row r="2014" spans="1:3" ht="12.75">
      <c r="A2014" s="38"/>
      <c r="B2014" s="38"/>
      <c r="C2014" s="38"/>
    </row>
    <row r="2015" spans="1:3" ht="12.75">
      <c r="A2015" s="38"/>
      <c r="B2015" s="38"/>
      <c r="C2015" s="38"/>
    </row>
    <row r="2016" spans="1:3" ht="12.75">
      <c r="A2016" s="38"/>
      <c r="B2016" s="38"/>
      <c r="C2016" s="38"/>
    </row>
    <row r="2017" spans="1:3" ht="12.75">
      <c r="A2017" s="38"/>
      <c r="B2017" s="38"/>
      <c r="C2017" s="38"/>
    </row>
    <row r="2018" spans="1:3" ht="12.75">
      <c r="A2018" s="38"/>
      <c r="B2018" s="38"/>
      <c r="C2018" s="38"/>
    </row>
    <row r="2019" spans="1:3" ht="12.75">
      <c r="A2019" s="38"/>
      <c r="B2019" s="38"/>
      <c r="C2019" s="38"/>
    </row>
    <row r="2020" spans="1:3" ht="12.75">
      <c r="A2020" s="38"/>
      <c r="B2020" s="38"/>
      <c r="C2020" s="38"/>
    </row>
    <row r="2021" spans="1:3" ht="12.75">
      <c r="A2021" s="38"/>
      <c r="B2021" s="38"/>
      <c r="C2021" s="38"/>
    </row>
    <row r="2022" spans="1:3" ht="12.75">
      <c r="A2022" s="38"/>
      <c r="B2022" s="38"/>
      <c r="C2022" s="38"/>
    </row>
    <row r="2023" spans="1:3" ht="12.75">
      <c r="A2023" s="38"/>
      <c r="B2023" s="38"/>
      <c r="C2023" s="38"/>
    </row>
    <row r="2024" spans="1:3" ht="12.75">
      <c r="A2024" s="38"/>
      <c r="B2024" s="38"/>
      <c r="C2024" s="38"/>
    </row>
    <row r="2025" spans="1:3" ht="12.75">
      <c r="A2025" s="38"/>
      <c r="B2025" s="38"/>
      <c r="C2025" s="38"/>
    </row>
    <row r="2026" spans="1:3" ht="12.75">
      <c r="A2026" s="38"/>
      <c r="B2026" s="38"/>
      <c r="C2026" s="38"/>
    </row>
    <row r="2027" spans="1:3" ht="12.75">
      <c r="A2027" s="38"/>
      <c r="B2027" s="38"/>
      <c r="C2027" s="38"/>
    </row>
    <row r="2028" spans="1:3" ht="12.75">
      <c r="A2028" s="38"/>
      <c r="B2028" s="38"/>
      <c r="C2028" s="38"/>
    </row>
    <row r="2029" spans="1:3" ht="12.75">
      <c r="A2029" s="38"/>
      <c r="B2029" s="38"/>
      <c r="C2029" s="38"/>
    </row>
    <row r="2030" spans="1:3" ht="12.75">
      <c r="A2030" s="38"/>
      <c r="B2030" s="38"/>
      <c r="C2030" s="38"/>
    </row>
    <row r="2031" spans="1:3" ht="12.75">
      <c r="A2031" s="38"/>
      <c r="B2031" s="38"/>
      <c r="C2031" s="38"/>
    </row>
    <row r="2032" spans="1:3" ht="12.75">
      <c r="A2032" s="38"/>
      <c r="B2032" s="38"/>
      <c r="C2032" s="38"/>
    </row>
    <row r="2033" spans="1:3" ht="12.75">
      <c r="A2033" s="38"/>
      <c r="B2033" s="38"/>
      <c r="C2033" s="38"/>
    </row>
    <row r="2034" spans="1:3" ht="12.75">
      <c r="A2034" s="38"/>
      <c r="B2034" s="38"/>
      <c r="C2034" s="38"/>
    </row>
    <row r="2035" spans="1:3" ht="12.75">
      <c r="A2035" s="38"/>
      <c r="B2035" s="38"/>
      <c r="C2035" s="38"/>
    </row>
    <row r="2036" spans="1:3" ht="12.75">
      <c r="A2036" s="38"/>
      <c r="B2036" s="38"/>
      <c r="C2036" s="38"/>
    </row>
    <row r="2037" spans="1:3" ht="12.75">
      <c r="A2037" s="38"/>
      <c r="B2037" s="38"/>
      <c r="C2037" s="38"/>
    </row>
    <row r="2038" spans="1:3" ht="12.75">
      <c r="A2038" s="38"/>
      <c r="B2038" s="38"/>
      <c r="C2038" s="38"/>
    </row>
    <row r="2039" spans="1:3" ht="12.75">
      <c r="A2039" s="38"/>
      <c r="B2039" s="38"/>
      <c r="C2039" s="38"/>
    </row>
    <row r="2040" spans="1:3" ht="12.75">
      <c r="A2040" s="38"/>
      <c r="B2040" s="38"/>
      <c r="C2040" s="38"/>
    </row>
    <row r="2041" spans="1:3" ht="12.75">
      <c r="A2041" s="38"/>
      <c r="B2041" s="38"/>
      <c r="C2041" s="38"/>
    </row>
    <row r="2042" spans="1:3" ht="12.75">
      <c r="A2042" s="38"/>
      <c r="B2042" s="38"/>
      <c r="C2042" s="38"/>
    </row>
    <row r="2043" spans="1:3" ht="12.75">
      <c r="A2043" s="38"/>
      <c r="B2043" s="38"/>
      <c r="C2043" s="38"/>
    </row>
    <row r="2044" spans="1:3" ht="12.75">
      <c r="A2044" s="38"/>
      <c r="B2044" s="38"/>
      <c r="C2044" s="38"/>
    </row>
    <row r="2045" spans="1:3" ht="12.75">
      <c r="A2045" s="38"/>
      <c r="B2045" s="38"/>
      <c r="C2045" s="38"/>
    </row>
    <row r="2046" spans="1:3" ht="12.75">
      <c r="A2046" s="38"/>
      <c r="B2046" s="38"/>
      <c r="C2046" s="38"/>
    </row>
    <row r="2047" spans="1:3" ht="12.75">
      <c r="A2047" s="38"/>
      <c r="B2047" s="38"/>
      <c r="C2047" s="38"/>
    </row>
    <row r="2048" spans="1:3" ht="12.75">
      <c r="A2048" s="38"/>
      <c r="B2048" s="38"/>
      <c r="C2048" s="38"/>
    </row>
    <row r="2049" spans="1:3" ht="12.75">
      <c r="A2049" s="38"/>
      <c r="B2049" s="38"/>
      <c r="C2049" s="38"/>
    </row>
    <row r="2050" spans="1:3" ht="12.75">
      <c r="A2050" s="38"/>
      <c r="B2050" s="38"/>
      <c r="C2050" s="38"/>
    </row>
    <row r="2051" spans="1:3" ht="12.75">
      <c r="A2051" s="38"/>
      <c r="B2051" s="38"/>
      <c r="C2051" s="38"/>
    </row>
    <row r="2052" spans="1:3" ht="12.75">
      <c r="A2052" s="38"/>
      <c r="B2052" s="38"/>
      <c r="C2052" s="38"/>
    </row>
    <row r="2053" spans="1:3" ht="12.75">
      <c r="A2053" s="38"/>
      <c r="B2053" s="38"/>
      <c r="C2053" s="38"/>
    </row>
    <row r="2054" spans="1:3" ht="12.75">
      <c r="A2054" s="38"/>
      <c r="B2054" s="38"/>
      <c r="C2054" s="38"/>
    </row>
    <row r="2055" spans="1:3" ht="12.75">
      <c r="A2055" s="38"/>
      <c r="B2055" s="38"/>
      <c r="C2055" s="38"/>
    </row>
    <row r="2056" spans="1:3" ht="12.75">
      <c r="A2056" s="38"/>
      <c r="B2056" s="38"/>
      <c r="C2056" s="38"/>
    </row>
    <row r="2057" spans="1:3" ht="12.75">
      <c r="A2057" s="38"/>
      <c r="B2057" s="38"/>
      <c r="C2057" s="38"/>
    </row>
    <row r="2058" spans="1:3" ht="12.75">
      <c r="A2058" s="38"/>
      <c r="B2058" s="38"/>
      <c r="C2058" s="38"/>
    </row>
    <row r="2059" spans="1:3" ht="12.75">
      <c r="A2059" s="38"/>
      <c r="B2059" s="38"/>
      <c r="C2059" s="38"/>
    </row>
    <row r="2060" spans="1:3" ht="12.75">
      <c r="A2060" s="38"/>
      <c r="B2060" s="38"/>
      <c r="C2060" s="38"/>
    </row>
    <row r="2061" spans="1:3" ht="12.75">
      <c r="A2061" s="38"/>
      <c r="B2061" s="38"/>
      <c r="C2061" s="38"/>
    </row>
    <row r="2062" spans="1:3" ht="12.75">
      <c r="A2062" s="38"/>
      <c r="B2062" s="38"/>
      <c r="C2062" s="38"/>
    </row>
    <row r="2063" spans="1:3" ht="12.75">
      <c r="A2063" s="38"/>
      <c r="B2063" s="38"/>
      <c r="C2063" s="38"/>
    </row>
    <row r="2064" spans="1:3" ht="12.75">
      <c r="A2064" s="38"/>
      <c r="B2064" s="38"/>
      <c r="C2064" s="38"/>
    </row>
    <row r="2065" spans="1:3" ht="12.75">
      <c r="A2065" s="38"/>
      <c r="B2065" s="38"/>
      <c r="C2065" s="38"/>
    </row>
    <row r="2066" spans="1:3" ht="12.75">
      <c r="A2066" s="38"/>
      <c r="B2066" s="38"/>
      <c r="C2066" s="38"/>
    </row>
  </sheetData>
  <sheetProtection password="C40F" sheet="1" objects="1" scenarios="1"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Blad11"/>
  <dimension ref="A1:AI52"/>
  <sheetViews>
    <sheetView workbookViewId="0" topLeftCell="A1">
      <selection activeCell="A2" sqref="A2"/>
    </sheetView>
  </sheetViews>
  <sheetFormatPr defaultColWidth="9.140625" defaultRowHeight="12.75"/>
  <cols>
    <col min="1" max="1" width="7.28125" style="78" customWidth="1"/>
    <col min="2" max="5" width="10.7109375" style="78" customWidth="1"/>
    <col min="6" max="6" width="9.140625" style="78" customWidth="1"/>
    <col min="7" max="7" width="10.57421875" style="78" customWidth="1"/>
    <col min="8" max="29" width="5.7109375" style="78" customWidth="1"/>
    <col min="30" max="30" width="5.57421875" style="78" customWidth="1"/>
    <col min="31" max="35" width="5.7109375" style="78" customWidth="1"/>
    <col min="36" max="16384" width="9.140625" style="78" customWidth="1"/>
  </cols>
  <sheetData>
    <row r="1" spans="1:35" ht="12.75">
      <c r="A1" s="78" t="s">
        <v>326</v>
      </c>
      <c r="F1" s="78" t="s">
        <v>1799</v>
      </c>
      <c r="H1" s="66">
        <f>'R 1'!B5</f>
        <v>28673</v>
      </c>
      <c r="I1" s="68">
        <f>'R 1'!L5</f>
        <v>1</v>
      </c>
      <c r="J1" s="66">
        <f>'R 2'!B5</f>
        <v>49727</v>
      </c>
      <c r="K1" s="68">
        <f>'R 2'!L5</f>
        <v>2</v>
      </c>
      <c r="L1" s="66">
        <f>'R 3'!B5</f>
        <v>62316</v>
      </c>
      <c r="M1" s="68">
        <f>'R 3'!L5</f>
        <v>2</v>
      </c>
      <c r="N1" s="66">
        <f>'R 4'!B5</f>
        <v>24651</v>
      </c>
      <c r="O1" s="68">
        <f>'R 4'!L5</f>
        <v>1</v>
      </c>
      <c r="P1" s="66">
        <f>'R 5'!B5</f>
        <v>8401</v>
      </c>
      <c r="Q1" s="68">
        <f>'R 5'!L5</f>
        <v>2</v>
      </c>
      <c r="R1" s="66">
        <f>'R 6'!B5</f>
        <v>50245</v>
      </c>
      <c r="S1" s="68">
        <f>'R 6'!L5</f>
        <v>3</v>
      </c>
      <c r="T1" s="66">
        <f>'R 7'!B5</f>
        <v>46400</v>
      </c>
      <c r="U1" s="67">
        <f>'R 7'!L5</f>
        <v>1</v>
      </c>
      <c r="V1" s="69">
        <f>F!B5</f>
        <v>4936</v>
      </c>
      <c r="W1" s="70">
        <f>F!L5</f>
        <v>3</v>
      </c>
      <c r="X1" s="75" t="str">
        <f>'R 1'!C3</f>
        <v>S.C. Caballos Zottegem 6</v>
      </c>
      <c r="Y1" s="76">
        <f>'R 1'!O3</f>
        <v>8</v>
      </c>
      <c r="Z1" s="77">
        <f>'R 1'!G9</f>
        <v>8</v>
      </c>
      <c r="AA1" s="67" t="str">
        <f>'R 2'!C3</f>
        <v>Colle Sint Niklaas</v>
      </c>
      <c r="AB1" s="67">
        <f>'R 2'!O3</f>
        <v>7</v>
      </c>
      <c r="AC1" s="67">
        <f>'R 2'!G9</f>
        <v>8</v>
      </c>
      <c r="AD1" s="66" t="str">
        <f>'R 3'!C3</f>
        <v>t Ros Dendermonde</v>
      </c>
      <c r="AE1" s="67">
        <f>'R 3'!O3</f>
        <v>7</v>
      </c>
      <c r="AF1" s="68">
        <f>'R 3'!G9</f>
        <v>8</v>
      </c>
      <c r="AG1" s="67" t="str">
        <f>'R 4'!C3</f>
        <v>S.C. Caballos Zottegem 5</v>
      </c>
      <c r="AH1" s="67">
        <f>'R 4'!O3</f>
        <v>8</v>
      </c>
      <c r="AI1" s="68">
        <f>'R 4'!G9</f>
        <v>10</v>
      </c>
    </row>
    <row r="2" spans="8:35" ht="12.75">
      <c r="H2" s="69">
        <f>'R 1'!B6</f>
        <v>24554</v>
      </c>
      <c r="I2" s="71">
        <f>'R 1'!L6</f>
        <v>2</v>
      </c>
      <c r="J2" s="69">
        <f>'R 2'!B6</f>
        <v>36081</v>
      </c>
      <c r="K2" s="71">
        <f>'R 2'!L6</f>
        <v>1</v>
      </c>
      <c r="L2" s="69">
        <f>'R 3'!B6</f>
        <v>10232</v>
      </c>
      <c r="M2" s="71">
        <f>'R 3'!L6</f>
        <v>1</v>
      </c>
      <c r="N2" s="69">
        <f>'R 4'!B6</f>
        <v>26018</v>
      </c>
      <c r="O2" s="71">
        <f>'R 4'!L6</f>
        <v>3</v>
      </c>
      <c r="P2" s="69">
        <f>'R 5'!B6</f>
        <v>40509</v>
      </c>
      <c r="Q2" s="71">
        <f>'R 5'!L6</f>
        <v>3</v>
      </c>
      <c r="R2" s="69">
        <f>'R 6'!B6</f>
        <v>19984</v>
      </c>
      <c r="S2" s="71">
        <f>'R 6'!L6</f>
        <v>3</v>
      </c>
      <c r="T2" s="69">
        <f>'R 7'!B6</f>
        <v>10184</v>
      </c>
      <c r="U2" s="70">
        <f>'R 7'!L6</f>
        <v>3</v>
      </c>
      <c r="V2" s="69">
        <f>F!B6</f>
        <v>23809</v>
      </c>
      <c r="W2" s="70">
        <f>F!L6</f>
        <v>1</v>
      </c>
      <c r="X2" s="69" t="str">
        <f>'R 1'!I3</f>
        <v>S.C. Caballos Zottegem 5</v>
      </c>
      <c r="Y2" s="70">
        <f>'R 1'!Q3</f>
        <v>8</v>
      </c>
      <c r="Z2" s="71">
        <f>'R 1'!O9</f>
        <v>12</v>
      </c>
      <c r="AA2" s="80" t="str">
        <f>'R 2'!I3</f>
        <v>S.C. Jean Jaurès 1</v>
      </c>
      <c r="AB2" s="80">
        <f>'R 2'!Q3</f>
        <v>9</v>
      </c>
      <c r="AC2" s="70">
        <f>'R 2'!O9</f>
        <v>12</v>
      </c>
      <c r="AD2" s="69" t="str">
        <f>'R 3'!I3</f>
        <v>K.G.S.R.L. 2</v>
      </c>
      <c r="AE2" s="70">
        <f>'R 3'!Q3</f>
        <v>9</v>
      </c>
      <c r="AF2" s="71">
        <f>'R 3'!O9</f>
        <v>12</v>
      </c>
      <c r="AG2" s="70" t="str">
        <f>'R 4'!I3</f>
        <v>De Mercatel 3</v>
      </c>
      <c r="AH2" s="70">
        <f>'R 4'!Q3</f>
        <v>8</v>
      </c>
      <c r="AI2" s="71">
        <f>'R 4'!O9</f>
        <v>10</v>
      </c>
    </row>
    <row r="3" spans="1:35" ht="12.75">
      <c r="A3" s="78" t="s">
        <v>327</v>
      </c>
      <c r="D3" s="78" t="s">
        <v>328</v>
      </c>
      <c r="F3" s="88" t="s">
        <v>567</v>
      </c>
      <c r="G3" s="153">
        <v>39395</v>
      </c>
      <c r="H3" s="70">
        <f>'R 1'!B7</f>
        <v>1155</v>
      </c>
      <c r="I3" s="71">
        <f>'R 1'!L7</f>
        <v>3</v>
      </c>
      <c r="J3" s="69">
        <f>'R 2'!B7</f>
        <v>48321</v>
      </c>
      <c r="K3" s="71">
        <f>'R 2'!L7</f>
        <v>3</v>
      </c>
      <c r="L3" s="69">
        <f>'R 3'!B7</f>
        <v>29211</v>
      </c>
      <c r="M3" s="71">
        <f>'R 3'!L7</f>
        <v>3</v>
      </c>
      <c r="N3" s="69">
        <f>'R 4'!B7</f>
        <v>15032</v>
      </c>
      <c r="O3" s="71">
        <f>'R 4'!L7</f>
        <v>3</v>
      </c>
      <c r="P3" s="69">
        <f>'R 5'!B7</f>
        <v>16802</v>
      </c>
      <c r="Q3" s="71">
        <f>'R 5'!L7</f>
        <v>1</v>
      </c>
      <c r="R3" s="69">
        <f>'R 6'!B7</f>
        <v>35050</v>
      </c>
      <c r="S3" s="71">
        <f>'R 6'!L7</f>
        <v>3</v>
      </c>
      <c r="T3" s="69">
        <f>'R 7'!B7</f>
        <v>11400</v>
      </c>
      <c r="U3" s="70">
        <f>'R 7'!L7</f>
        <v>3</v>
      </c>
      <c r="V3" s="69">
        <f>F!B7</f>
        <v>25062</v>
      </c>
      <c r="W3" s="70">
        <f>F!L7</f>
        <v>3</v>
      </c>
      <c r="X3" s="79" t="str">
        <f>'R 1'!C11</f>
        <v>t Ros Dendermonde</v>
      </c>
      <c r="Y3" s="80">
        <f>'R 1'!O11</f>
        <v>6</v>
      </c>
      <c r="Z3" s="71">
        <f>'R 1'!G17</f>
        <v>6</v>
      </c>
      <c r="AA3" s="70" t="str">
        <f>'R 2'!C11</f>
        <v>S.C. Caballos Zottegem 5</v>
      </c>
      <c r="AB3" s="70">
        <f>'R 2'!O11</f>
        <v>8</v>
      </c>
      <c r="AC3" s="70">
        <f>'R 2'!G17</f>
        <v>10</v>
      </c>
      <c r="AD3" s="69" t="str">
        <f>'R 3'!C11</f>
        <v>S.C. Jean Jaurès 1</v>
      </c>
      <c r="AE3" s="70">
        <f>'R 3'!O11</f>
        <v>8</v>
      </c>
      <c r="AF3" s="71">
        <f>'R 3'!G17</f>
        <v>7</v>
      </c>
      <c r="AG3" s="70" t="str">
        <f>'R 4'!C11</f>
        <v>K.G.S.R.L. 2</v>
      </c>
      <c r="AH3" s="70">
        <f>'R 4'!O11</f>
        <v>9</v>
      </c>
      <c r="AI3" s="71">
        <f>'R 4'!G17</f>
        <v>9</v>
      </c>
    </row>
    <row r="4" spans="6:35" ht="13.5" thickBot="1">
      <c r="F4" s="88" t="s">
        <v>568</v>
      </c>
      <c r="G4" s="153">
        <v>39423</v>
      </c>
      <c r="H4" s="70">
        <f>'R 1'!B8</f>
        <v>2658</v>
      </c>
      <c r="I4" s="71">
        <f>'R 1'!L8</f>
        <v>2</v>
      </c>
      <c r="J4" s="69">
        <f>'R 2'!B8</f>
        <v>45357</v>
      </c>
      <c r="K4" s="71">
        <f>'R 2'!L8</f>
        <v>1</v>
      </c>
      <c r="L4" s="69">
        <f>'R 3'!B8</f>
        <v>8796</v>
      </c>
      <c r="M4" s="71">
        <f>'R 3'!L8</f>
        <v>1</v>
      </c>
      <c r="N4" s="69">
        <f>'R 4'!B8</f>
        <v>25933</v>
      </c>
      <c r="O4" s="71">
        <f>'R 4'!L8</f>
        <v>1</v>
      </c>
      <c r="P4" s="69">
        <f>'R 5'!B8</f>
        <v>22942</v>
      </c>
      <c r="Q4" s="71">
        <f>'R 5'!L8</f>
        <v>3</v>
      </c>
      <c r="R4" s="69">
        <f>'R 6'!B8</f>
        <v>10037</v>
      </c>
      <c r="S4" s="71">
        <f>'R 6'!L8</f>
        <v>1</v>
      </c>
      <c r="T4" s="69">
        <f>'R 7'!B8</f>
        <v>45977</v>
      </c>
      <c r="U4" s="70">
        <f>'R 7'!L8</f>
        <v>1</v>
      </c>
      <c r="V4" s="69">
        <f>F!B8</f>
        <v>52019</v>
      </c>
      <c r="W4" s="70">
        <f>F!L8</f>
        <v>1</v>
      </c>
      <c r="X4" s="69" t="str">
        <f>'R 1'!I11</f>
        <v>Colle Sint Niklaas</v>
      </c>
      <c r="Y4" s="70">
        <f>'R 1'!Q11</f>
        <v>10</v>
      </c>
      <c r="Z4" s="71">
        <f>'R 1'!O17</f>
        <v>14</v>
      </c>
      <c r="AA4" s="80" t="str">
        <f>'R 2'!I11</f>
        <v>t Ros Dendermonde</v>
      </c>
      <c r="AB4" s="80">
        <f>'R 2'!Q11</f>
        <v>8</v>
      </c>
      <c r="AC4" s="70">
        <f>'R 2'!O17</f>
        <v>10</v>
      </c>
      <c r="AD4" s="69" t="str">
        <f>'R 3'!I11</f>
        <v>S.C. Caballos Zottegem 5</v>
      </c>
      <c r="AE4" s="70">
        <f>'R 3'!Q11</f>
        <v>8</v>
      </c>
      <c r="AF4" s="71">
        <f>'R 3'!O17</f>
        <v>13</v>
      </c>
      <c r="AG4" s="70" t="str">
        <f>'R 4'!I11</f>
        <v>S.C. Jean Jaurès 1</v>
      </c>
      <c r="AH4" s="70">
        <f>'R 4'!Q11</f>
        <v>7</v>
      </c>
      <c r="AI4" s="71">
        <f>'R 4'!O17</f>
        <v>11</v>
      </c>
    </row>
    <row r="5" spans="1:35" ht="12.75">
      <c r="A5" s="78">
        <v>1</v>
      </c>
      <c r="B5" s="129" t="s">
        <v>854</v>
      </c>
      <c r="C5" s="68"/>
      <c r="D5" s="138" t="s">
        <v>860</v>
      </c>
      <c r="E5" s="68"/>
      <c r="F5" s="88" t="s">
        <v>569</v>
      </c>
      <c r="G5" s="153">
        <v>39093</v>
      </c>
      <c r="H5" s="70">
        <f>'R 1'!H5</f>
        <v>24651</v>
      </c>
      <c r="I5" s="71">
        <f>'R 1'!N5</f>
        <v>3</v>
      </c>
      <c r="J5" s="69">
        <f>'R 2'!H5</f>
        <v>8401</v>
      </c>
      <c r="K5" s="71">
        <f>'R 2'!N5</f>
        <v>2</v>
      </c>
      <c r="L5" s="69">
        <f>'R 3'!H5</f>
        <v>50245</v>
      </c>
      <c r="M5" s="71">
        <f>'R 3'!N5</f>
        <v>2</v>
      </c>
      <c r="N5" s="69">
        <f>'R 4'!H5</f>
        <v>46400</v>
      </c>
      <c r="O5" s="71">
        <f>'R 4'!N5</f>
        <v>3</v>
      </c>
      <c r="P5" s="69">
        <f>'R 5'!H5</f>
        <v>28673</v>
      </c>
      <c r="Q5" s="71">
        <f>'R 5'!N5</f>
        <v>2</v>
      </c>
      <c r="R5" s="69">
        <f>'R 6'!H5</f>
        <v>49727</v>
      </c>
      <c r="S5" s="71">
        <f>'R 6'!N5</f>
        <v>1</v>
      </c>
      <c r="T5" s="69">
        <f>'R 7'!H5</f>
        <v>10232</v>
      </c>
      <c r="U5" s="71">
        <f>'R 7'!N5</f>
        <v>3</v>
      </c>
      <c r="V5" s="69">
        <f>F!H5</f>
        <v>50245</v>
      </c>
      <c r="W5" s="70">
        <f>F!N5</f>
        <v>1</v>
      </c>
      <c r="X5" s="79" t="str">
        <f>'R 1'!C19</f>
        <v>S.C. Jean Jaurès 1</v>
      </c>
      <c r="Y5" s="80">
        <f>'R 1'!O19</f>
        <v>8</v>
      </c>
      <c r="Z5" s="71">
        <f>'R 1'!G25</f>
        <v>9</v>
      </c>
      <c r="AA5" s="70" t="str">
        <f>'R 2'!C19</f>
        <v>K.G.S.R.L. 2</v>
      </c>
      <c r="AB5" s="70">
        <f>'R 2'!O19</f>
        <v>8</v>
      </c>
      <c r="AC5" s="70">
        <f>'R 2'!G25</f>
        <v>6</v>
      </c>
      <c r="AD5" s="69" t="str">
        <f>'R 3'!C19</f>
        <v>De Mercatel 3</v>
      </c>
      <c r="AE5" s="70">
        <f>'R 3'!O19</f>
        <v>10</v>
      </c>
      <c r="AF5" s="71">
        <f>'R 3'!G25</f>
        <v>12</v>
      </c>
      <c r="AG5" s="70" t="str">
        <f>'R 4'!C19</f>
        <v>S.C. Caballos Zottegem 6</v>
      </c>
      <c r="AH5" s="70">
        <f>'R 4'!O19</f>
        <v>10</v>
      </c>
      <c r="AI5" s="71">
        <f>'R 4'!G25</f>
        <v>14</v>
      </c>
    </row>
    <row r="6" spans="1:35" ht="12.75">
      <c r="A6" s="78">
        <v>2</v>
      </c>
      <c r="B6" s="139" t="s">
        <v>855</v>
      </c>
      <c r="C6" s="71"/>
      <c r="D6" s="128" t="s">
        <v>861</v>
      </c>
      <c r="E6" s="71"/>
      <c r="F6" s="88" t="s">
        <v>570</v>
      </c>
      <c r="G6" s="153">
        <v>39472</v>
      </c>
      <c r="H6" s="70">
        <f>'R 1'!H6</f>
        <v>26018</v>
      </c>
      <c r="I6" s="71">
        <f>'R 1'!N6</f>
        <v>2</v>
      </c>
      <c r="J6" s="69">
        <f>'R 2'!H6</f>
        <v>21806</v>
      </c>
      <c r="K6" s="71">
        <f>'R 2'!N6</f>
        <v>3</v>
      </c>
      <c r="L6" s="69">
        <f>'R 3'!H6</f>
        <v>19984</v>
      </c>
      <c r="M6" s="71">
        <f>'R 3'!N6</f>
        <v>3</v>
      </c>
      <c r="N6" s="69">
        <f>'R 4'!H6</f>
        <v>46701</v>
      </c>
      <c r="O6" s="71">
        <f>'R 4'!N6</f>
        <v>1</v>
      </c>
      <c r="P6" s="69">
        <f>'R 5'!H6</f>
        <v>24554</v>
      </c>
      <c r="Q6" s="71">
        <f>'R 5'!N6</f>
        <v>1</v>
      </c>
      <c r="R6" s="69">
        <f>'R 6'!H6</f>
        <v>40711</v>
      </c>
      <c r="S6" s="71">
        <f>'R 6'!N6</f>
        <v>1</v>
      </c>
      <c r="T6" s="69">
        <f>'R 7'!H6</f>
        <v>10074</v>
      </c>
      <c r="U6" s="71">
        <f>'R 7'!N6</f>
        <v>1</v>
      </c>
      <c r="V6" s="69">
        <f>F!H6</f>
        <v>35050</v>
      </c>
      <c r="W6" s="70">
        <f>F!N6</f>
        <v>3</v>
      </c>
      <c r="X6" s="69" t="str">
        <f>'R 1'!I19</f>
        <v>De Mercatel 3</v>
      </c>
      <c r="Y6" s="70">
        <f>'R 1'!Q19</f>
        <v>8</v>
      </c>
      <c r="Z6" s="71">
        <f>'R 1'!O25</f>
        <v>11</v>
      </c>
      <c r="AA6" s="80" t="str">
        <f>'R 2'!I19</f>
        <v>S.C. Caballos Zottegem 6</v>
      </c>
      <c r="AB6" s="80">
        <f>'R 2'!Q19</f>
        <v>8</v>
      </c>
      <c r="AC6" s="70">
        <f>'R 2'!O25</f>
        <v>14</v>
      </c>
      <c r="AD6" s="69" t="str">
        <f>'R 3'!I19</f>
        <v>Colle Sint Niklaas</v>
      </c>
      <c r="AE6" s="70">
        <f>'R 3'!Q19</f>
        <v>6</v>
      </c>
      <c r="AF6" s="71">
        <f>'R 3'!O25</f>
        <v>8</v>
      </c>
      <c r="AG6" s="70" t="str">
        <f>'R 4'!I19</f>
        <v>t Ros Dendermonde</v>
      </c>
      <c r="AH6" s="70">
        <f>'R 4'!Q19</f>
        <v>6</v>
      </c>
      <c r="AI6" s="71">
        <f>'R 4'!O25</f>
        <v>6</v>
      </c>
    </row>
    <row r="7" spans="1:35" ht="13.5" thickBot="1">
      <c r="A7" s="78">
        <v>3</v>
      </c>
      <c r="B7" s="140" t="s">
        <v>856</v>
      </c>
      <c r="C7" s="71"/>
      <c r="D7" s="142" t="s">
        <v>862</v>
      </c>
      <c r="E7" s="71"/>
      <c r="F7" s="88" t="s">
        <v>571</v>
      </c>
      <c r="G7" s="153">
        <v>39500</v>
      </c>
      <c r="H7" s="70">
        <f>'R 1'!H7</f>
        <v>25933</v>
      </c>
      <c r="I7" s="71">
        <f>'R 1'!N7</f>
        <v>1</v>
      </c>
      <c r="J7" s="69">
        <f>'R 2'!H7</f>
        <v>41556</v>
      </c>
      <c r="K7" s="71">
        <f>'R 2'!N7</f>
        <v>1</v>
      </c>
      <c r="L7" s="69">
        <f>'R 3'!H7</f>
        <v>61883</v>
      </c>
      <c r="M7" s="71">
        <f>'R 3'!N7</f>
        <v>1</v>
      </c>
      <c r="N7" s="69">
        <f>'R 4'!H7</f>
        <v>10184</v>
      </c>
      <c r="O7" s="71">
        <f>'R 4'!N7</f>
        <v>1</v>
      </c>
      <c r="P7" s="69">
        <f>'R 5'!H7</f>
        <v>1155</v>
      </c>
      <c r="Q7" s="71">
        <f>'R 5'!N7</f>
        <v>3</v>
      </c>
      <c r="R7" s="69">
        <f>'R 6'!H7</f>
        <v>45357</v>
      </c>
      <c r="S7" s="71">
        <f>'R 6'!N7</f>
        <v>1</v>
      </c>
      <c r="T7" s="69">
        <f>'R 7'!H7</f>
        <v>10240</v>
      </c>
      <c r="U7" s="71">
        <f>'R 7'!N7</f>
        <v>1</v>
      </c>
      <c r="V7" s="69">
        <f>F!H7</f>
        <v>10037</v>
      </c>
      <c r="W7" s="70">
        <f>F!N7</f>
        <v>1</v>
      </c>
      <c r="X7" s="79" t="str">
        <f>'R 1'!C30</f>
        <v>S.C. Caballos Zottegem 3</v>
      </c>
      <c r="Y7" s="80">
        <f>'R 1'!O30</f>
        <v>8</v>
      </c>
      <c r="Z7" s="71">
        <f>'R 1'!G36</f>
        <v>14</v>
      </c>
      <c r="AA7" s="70" t="str">
        <f>'R 2'!C30</f>
        <v>S.C. Caballos Zottegem 4</v>
      </c>
      <c r="AB7" s="70">
        <f>'R 2'!O30</f>
        <v>9</v>
      </c>
      <c r="AC7" s="70">
        <f>'R 2'!G36</f>
        <v>12</v>
      </c>
      <c r="AD7" s="69" t="str">
        <f>'R 3'!C30</f>
        <v>Wetteren</v>
      </c>
      <c r="AE7" s="70">
        <f>'R 3'!O30</f>
        <v>10</v>
      </c>
      <c r="AF7" s="71">
        <f>'R 3'!G36</f>
        <v>14</v>
      </c>
      <c r="AG7" s="70">
        <f>'R 4'!C30</f>
        <v>0</v>
      </c>
      <c r="AH7" s="70">
        <f>'R 4'!O30</f>
        <v>0</v>
      </c>
      <c r="AI7" s="71">
        <f>'R 4'!G36</f>
        <v>0</v>
      </c>
    </row>
    <row r="8" spans="1:35" ht="12.75">
      <c r="A8" s="78">
        <v>4</v>
      </c>
      <c r="B8" s="146" t="s">
        <v>859</v>
      </c>
      <c r="C8" s="71"/>
      <c r="D8" s="145" t="s">
        <v>863</v>
      </c>
      <c r="E8" s="71"/>
      <c r="F8" s="88" t="s">
        <v>572</v>
      </c>
      <c r="G8" s="153">
        <v>39507</v>
      </c>
      <c r="H8" s="70">
        <f>'R 1'!H8</f>
        <v>38016</v>
      </c>
      <c r="I8" s="71">
        <f>'R 1'!N8</f>
        <v>2</v>
      </c>
      <c r="J8" s="69">
        <f>'R 2'!H8</f>
        <v>22942</v>
      </c>
      <c r="K8" s="71">
        <f>'R 2'!N8</f>
        <v>3</v>
      </c>
      <c r="L8" s="69">
        <f>'R 3'!H8</f>
        <v>6891</v>
      </c>
      <c r="M8" s="71">
        <f>'R 3'!N8</f>
        <v>3</v>
      </c>
      <c r="N8" s="69">
        <f>'R 4'!H8</f>
        <v>10185</v>
      </c>
      <c r="O8" s="71">
        <f>'R 4'!N8</f>
        <v>3</v>
      </c>
      <c r="P8" s="69">
        <f>'R 5'!H8</f>
        <v>2658</v>
      </c>
      <c r="Q8" s="71">
        <f>'R 5'!N8</f>
        <v>1</v>
      </c>
      <c r="R8" s="69">
        <f>'R 6'!H8</f>
        <v>45624</v>
      </c>
      <c r="S8" s="71">
        <f>'R 6'!N8</f>
        <v>3</v>
      </c>
      <c r="T8" s="69">
        <f>'R 7'!H8</f>
        <v>8770</v>
      </c>
      <c r="U8" s="71">
        <f>'R 7'!N8</f>
        <v>3</v>
      </c>
      <c r="V8" s="69">
        <f>F!H8</f>
        <v>11179</v>
      </c>
      <c r="W8" s="70">
        <f>F!N8</f>
        <v>3</v>
      </c>
      <c r="X8" s="69" t="str">
        <f>'R 1'!I30</f>
        <v>S.C. Caballos Zottegem 4</v>
      </c>
      <c r="Y8" s="70">
        <f>'R 1'!Q30</f>
        <v>8</v>
      </c>
      <c r="Z8" s="71">
        <f>'R 1'!O36</f>
        <v>6</v>
      </c>
      <c r="AA8" s="70" t="str">
        <f>'R 2'!I30</f>
        <v>Wachtebeke</v>
      </c>
      <c r="AB8" s="70">
        <f>'R 2'!Q30</f>
        <v>7</v>
      </c>
      <c r="AC8" s="70">
        <f>'R 2'!O36</f>
        <v>8</v>
      </c>
      <c r="AD8" s="69" t="str">
        <f>'R 3'!I30</f>
        <v>S.C. Caballos Zottegem 4</v>
      </c>
      <c r="AE8" s="70">
        <f>'R 3'!Q30</f>
        <v>6</v>
      </c>
      <c r="AF8" s="71">
        <f>'R 3'!O36</f>
        <v>6</v>
      </c>
      <c r="AG8" s="70">
        <f>'R 4'!I30</f>
        <v>0</v>
      </c>
      <c r="AH8" s="70">
        <f>'R 4'!Q30</f>
        <v>0</v>
      </c>
      <c r="AI8" s="71">
        <f>'R 4'!O36</f>
        <v>0</v>
      </c>
    </row>
    <row r="9" spans="1:35" ht="13.5" thickBot="1">
      <c r="A9" s="78">
        <v>5</v>
      </c>
      <c r="B9" s="146" t="s">
        <v>858</v>
      </c>
      <c r="C9" s="71"/>
      <c r="D9" s="146" t="s">
        <v>864</v>
      </c>
      <c r="E9" s="71"/>
      <c r="F9" s="88" t="s">
        <v>573</v>
      </c>
      <c r="G9" s="153">
        <v>39514</v>
      </c>
      <c r="H9" s="70">
        <f>'R 1'!B13</f>
        <v>10074</v>
      </c>
      <c r="I9" s="71">
        <f>'R 1'!L13</f>
        <v>1</v>
      </c>
      <c r="J9" s="69">
        <f>'R 2'!B13</f>
        <v>24651</v>
      </c>
      <c r="K9" s="71">
        <f>'R 2'!L13</f>
        <v>3</v>
      </c>
      <c r="L9" s="69">
        <f>'R 3'!B13</f>
        <v>8401</v>
      </c>
      <c r="M9" s="71">
        <f>'R 3'!L13</f>
        <v>1</v>
      </c>
      <c r="N9" s="69">
        <f>'R 4'!B13</f>
        <v>19984</v>
      </c>
      <c r="O9" s="71">
        <f>'R 4'!L13</f>
        <v>1</v>
      </c>
      <c r="P9" s="69">
        <f>'R 5'!B13</f>
        <v>46400</v>
      </c>
      <c r="Q9" s="71">
        <f>'R 5'!L13</f>
        <v>1</v>
      </c>
      <c r="R9" s="69">
        <f>'R 6'!B13</f>
        <v>28673</v>
      </c>
      <c r="S9" s="71">
        <f>'R 6'!L13</f>
        <v>2</v>
      </c>
      <c r="T9" s="69">
        <f>'R 7'!B13</f>
        <v>6009</v>
      </c>
      <c r="U9" s="71">
        <f>'R 7'!L13</f>
        <v>2</v>
      </c>
      <c r="V9" s="69">
        <f>F!B13</f>
        <v>15806</v>
      </c>
      <c r="W9" s="70">
        <f>F!L13</f>
        <v>1</v>
      </c>
      <c r="X9" s="69" t="str">
        <f>'R 1'!C38</f>
        <v>Wetteren</v>
      </c>
      <c r="Y9" s="70">
        <f>'R 1'!O38</f>
        <v>6</v>
      </c>
      <c r="Z9" s="71">
        <f>'R 1'!G44</f>
        <v>6</v>
      </c>
      <c r="AA9" s="70" t="str">
        <f>'R 2'!C38</f>
        <v>S.C. Jean Jaurès 2</v>
      </c>
      <c r="AB9" s="70">
        <f>'R 2'!O38</f>
        <v>9</v>
      </c>
      <c r="AC9" s="70">
        <f>'R 2'!G44</f>
        <v>15</v>
      </c>
      <c r="AD9" s="69" t="str">
        <f>'R 3'!C38</f>
        <v>De Mercatel 2</v>
      </c>
      <c r="AE9" s="70">
        <f>'R 3'!O38</f>
        <v>5</v>
      </c>
      <c r="AF9" s="71">
        <f>'R 3'!G44</f>
        <v>2</v>
      </c>
      <c r="AG9" s="70">
        <f>'R 4'!C38</f>
        <v>0</v>
      </c>
      <c r="AH9" s="70">
        <f>'R 4'!O38</f>
        <v>0</v>
      </c>
      <c r="AI9" s="71">
        <f>'R 4'!G44</f>
        <v>0</v>
      </c>
    </row>
    <row r="10" spans="1:35" ht="13.5" thickBot="1">
      <c r="A10" s="78">
        <v>6</v>
      </c>
      <c r="B10" s="147" t="s">
        <v>857</v>
      </c>
      <c r="C10" s="71"/>
      <c r="D10" s="68" t="s">
        <v>865</v>
      </c>
      <c r="E10" s="71"/>
      <c r="F10" s="88" t="s">
        <v>574</v>
      </c>
      <c r="G10" s="120"/>
      <c r="H10" s="70">
        <f>'R 1'!B14</f>
        <v>10240</v>
      </c>
      <c r="I10" s="71">
        <f>'R 1'!L14</f>
        <v>3</v>
      </c>
      <c r="J10" s="69">
        <f>'R 2'!B14</f>
        <v>26018</v>
      </c>
      <c r="K10" s="71">
        <f>'R 2'!L14</f>
        <v>1</v>
      </c>
      <c r="L10" s="69">
        <f>'R 3'!B14</f>
        <v>4898</v>
      </c>
      <c r="M10" s="71">
        <f>'R 3'!L14</f>
        <v>2</v>
      </c>
      <c r="N10" s="69">
        <f>'R 4'!B14</f>
        <v>35050</v>
      </c>
      <c r="O10" s="71">
        <f>'R 4'!L14</f>
        <v>2</v>
      </c>
      <c r="P10" s="69">
        <f>'R 5'!B14</f>
        <v>46701</v>
      </c>
      <c r="Q10" s="71">
        <f>'R 5'!L14</f>
        <v>2</v>
      </c>
      <c r="R10" s="69">
        <f>'R 6'!B14</f>
        <v>24554</v>
      </c>
      <c r="S10" s="71">
        <f>'R 6'!L14</f>
        <v>1</v>
      </c>
      <c r="T10" s="69">
        <f>'R 7'!B14</f>
        <v>48321</v>
      </c>
      <c r="U10" s="71">
        <f>'R 7'!L14</f>
        <v>2</v>
      </c>
      <c r="V10" s="69">
        <f>F!B14</f>
        <v>41246</v>
      </c>
      <c r="W10" s="70">
        <f>F!L14</f>
        <v>3</v>
      </c>
      <c r="X10" s="69" t="str">
        <f>'R 1'!I38</f>
        <v>S.C. Jean Jaurès 2</v>
      </c>
      <c r="Y10" s="70">
        <f>'R 1'!Q38</f>
        <v>10</v>
      </c>
      <c r="Z10" s="71">
        <f>'R 1'!O44</f>
        <v>14</v>
      </c>
      <c r="AA10" s="70" t="str">
        <f>'R 2'!I38</f>
        <v>De Mercatel 2</v>
      </c>
      <c r="AB10" s="70">
        <f>'R 2'!Q38</f>
        <v>7</v>
      </c>
      <c r="AC10" s="70">
        <f>'R 2'!O44</f>
        <v>5</v>
      </c>
      <c r="AD10" s="69" t="str">
        <f>'R 3'!I38</f>
        <v>S.C. Caballos Zottegem 3</v>
      </c>
      <c r="AE10" s="70">
        <f>'R 3'!Q38</f>
        <v>11</v>
      </c>
      <c r="AF10" s="71">
        <f>'R 3'!O44</f>
        <v>18</v>
      </c>
      <c r="AG10" s="70">
        <f>'R 4'!I38</f>
        <v>0</v>
      </c>
      <c r="AH10" s="70">
        <f>'R 4'!Q38</f>
        <v>0</v>
      </c>
      <c r="AI10" s="71">
        <f>'R 4'!O44</f>
        <v>0</v>
      </c>
    </row>
    <row r="11" spans="1:35" ht="13.5" thickBot="1">
      <c r="A11" s="78">
        <v>7</v>
      </c>
      <c r="B11" s="140" t="s">
        <v>853</v>
      </c>
      <c r="C11" s="74"/>
      <c r="D11" s="72"/>
      <c r="E11" s="74"/>
      <c r="F11" s="70"/>
      <c r="G11" s="70"/>
      <c r="H11" s="69">
        <f>'R 1'!B15</f>
        <v>23159</v>
      </c>
      <c r="I11" s="71">
        <f>'R 1'!L15</f>
        <v>1</v>
      </c>
      <c r="J11" s="69">
        <f>'R 2'!B15</f>
        <v>25933</v>
      </c>
      <c r="K11" s="71">
        <f>'R 2'!L15</f>
        <v>1</v>
      </c>
      <c r="L11" s="69">
        <f>'R 3'!B15</f>
        <v>16802</v>
      </c>
      <c r="M11" s="71">
        <f>'R 3'!L15</f>
        <v>2</v>
      </c>
      <c r="N11" s="69">
        <f>'R 4'!B15</f>
        <v>10037</v>
      </c>
      <c r="O11" s="71">
        <f>'R 4'!L15</f>
        <v>3</v>
      </c>
      <c r="P11" s="69">
        <f>'R 5'!B15</f>
        <v>10184</v>
      </c>
      <c r="Q11" s="71">
        <f>'R 5'!L15</f>
        <v>1</v>
      </c>
      <c r="R11" s="69">
        <f>'R 6'!B15</f>
        <v>1155</v>
      </c>
      <c r="S11" s="71">
        <f>'R 6'!L15</f>
        <v>3</v>
      </c>
      <c r="T11" s="69">
        <f>'R 7'!B15</f>
        <v>45357</v>
      </c>
      <c r="U11" s="71">
        <f>'R 7'!L15</f>
        <v>3</v>
      </c>
      <c r="V11" s="69">
        <f>F!B15</f>
        <v>61921</v>
      </c>
      <c r="W11" s="70">
        <f>F!L15</f>
        <v>2</v>
      </c>
      <c r="X11" s="69" t="str">
        <f>'R 1'!C46</f>
        <v>De Mercatel 2</v>
      </c>
      <c r="Y11" s="70">
        <f>'R 1'!O46</f>
        <v>8</v>
      </c>
      <c r="Z11" s="71">
        <f>'R 1'!G52</f>
        <v>8</v>
      </c>
      <c r="AA11" s="70" t="str">
        <f>'R 2'!C46</f>
        <v>S.C. Caballos Zottegem 3</v>
      </c>
      <c r="AB11" s="70">
        <f>'R 2'!O46</f>
        <v>8</v>
      </c>
      <c r="AC11" s="70">
        <f>'R 2'!G52</f>
        <v>6</v>
      </c>
      <c r="AD11" s="69" t="str">
        <f>'R 3'!C46</f>
        <v>Wachtebeke</v>
      </c>
      <c r="AE11" s="70">
        <f>'R 3'!O46</f>
        <v>6</v>
      </c>
      <c r="AF11" s="71">
        <f>'R 3'!G52</f>
        <v>5</v>
      </c>
      <c r="AG11" s="70">
        <f>'R 4'!C46</f>
        <v>0</v>
      </c>
      <c r="AH11" s="70">
        <f>'R 4'!O46</f>
        <v>0</v>
      </c>
      <c r="AI11" s="71">
        <f>'R 4'!G52</f>
        <v>0</v>
      </c>
    </row>
    <row r="12" spans="6:35" ht="12.75">
      <c r="F12" s="70"/>
      <c r="G12" s="70"/>
      <c r="H12" s="69">
        <f>'R 1'!B16</f>
        <v>11064</v>
      </c>
      <c r="I12" s="71">
        <f>'R 1'!L16</f>
        <v>1</v>
      </c>
      <c r="J12" s="69">
        <f>'R 2'!B16</f>
        <v>38016</v>
      </c>
      <c r="K12" s="71">
        <f>'R 2'!L16</f>
        <v>3</v>
      </c>
      <c r="L12" s="69">
        <f>'R 3'!B16</f>
        <v>41556</v>
      </c>
      <c r="M12" s="71">
        <f>'R 3'!L16</f>
        <v>3</v>
      </c>
      <c r="N12" s="69">
        <f>'R 4'!B16</f>
        <v>11179</v>
      </c>
      <c r="O12" s="71">
        <f>'R 4'!L16</f>
        <v>3</v>
      </c>
      <c r="P12" s="69">
        <f>'R 5'!B16</f>
        <v>10185</v>
      </c>
      <c r="Q12" s="71">
        <f>'R 5'!L16</f>
        <v>1</v>
      </c>
      <c r="R12" s="69">
        <f>'R 6'!B16</f>
        <v>2658</v>
      </c>
      <c r="S12" s="71">
        <f>'R 6'!L16</f>
        <v>2</v>
      </c>
      <c r="T12" s="69">
        <f>'R 7'!B16</f>
        <v>59013</v>
      </c>
      <c r="U12" s="71">
        <f>'R 7'!L16</f>
        <v>1</v>
      </c>
      <c r="V12" s="69">
        <f>F!B16</f>
        <v>35998</v>
      </c>
      <c r="W12" s="70">
        <f>F!L16</f>
        <v>3</v>
      </c>
      <c r="X12" s="72" t="str">
        <f>'R 1'!I46</f>
        <v>Wachtebeke</v>
      </c>
      <c r="Y12" s="73">
        <f>'R 1'!Q46</f>
        <v>8</v>
      </c>
      <c r="Z12" s="74">
        <f>'R 1'!O52</f>
        <v>12</v>
      </c>
      <c r="AA12" s="73" t="str">
        <f>'R 2'!I46</f>
        <v>Wetteren</v>
      </c>
      <c r="AB12" s="73">
        <f>'R 2'!Q46</f>
        <v>8</v>
      </c>
      <c r="AC12" s="73">
        <f>'R 2'!O52</f>
        <v>14</v>
      </c>
      <c r="AD12" s="72" t="str">
        <f>'R 3'!I46</f>
        <v>S.C. Jean Jaurès 2</v>
      </c>
      <c r="AE12" s="73">
        <f>'R 3'!Q46</f>
        <v>10</v>
      </c>
      <c r="AF12" s="74">
        <f>'R 3'!O52</f>
        <v>15</v>
      </c>
      <c r="AG12" s="73">
        <f>'R 4'!I46</f>
        <v>0</v>
      </c>
      <c r="AH12" s="73">
        <f>'R 4'!Q46</f>
        <v>0</v>
      </c>
      <c r="AI12" s="74">
        <f>'R 4'!O52</f>
        <v>0</v>
      </c>
    </row>
    <row r="13" spans="6:35" ht="12.75">
      <c r="F13" s="70"/>
      <c r="G13" s="70"/>
      <c r="H13" s="69">
        <f>'R 1'!H13</f>
        <v>6009</v>
      </c>
      <c r="I13" s="71">
        <f>'R 1'!N13</f>
        <v>3</v>
      </c>
      <c r="J13" s="69">
        <f>'R 2'!H13</f>
        <v>23167</v>
      </c>
      <c r="K13" s="71">
        <f>'R 2'!N13</f>
        <v>1</v>
      </c>
      <c r="L13" s="69">
        <f>'R 3'!H13</f>
        <v>24651</v>
      </c>
      <c r="M13" s="71">
        <f>'R 3'!N13</f>
        <v>3</v>
      </c>
      <c r="N13" s="69">
        <f>'R 4'!H13</f>
        <v>15806</v>
      </c>
      <c r="O13" s="71">
        <f>'R 4'!N13</f>
        <v>3</v>
      </c>
      <c r="P13" s="69">
        <f>'R 5'!H13</f>
        <v>50245</v>
      </c>
      <c r="Q13" s="71">
        <f>'R 5'!N13</f>
        <v>3</v>
      </c>
      <c r="R13" s="69">
        <f>'R 6'!H13</f>
        <v>46400</v>
      </c>
      <c r="S13" s="71">
        <f>'R 6'!N13</f>
        <v>2</v>
      </c>
      <c r="T13" s="69">
        <f>'R 7'!H13</f>
        <v>28673</v>
      </c>
      <c r="U13" s="71">
        <f>'R 7'!N13</f>
        <v>2</v>
      </c>
      <c r="V13" s="69">
        <f>F!H13</f>
        <v>40509</v>
      </c>
      <c r="W13" s="71">
        <f>F!N13</f>
        <v>3</v>
      </c>
      <c r="X13" s="67" t="str">
        <f>'R 5'!C3</f>
        <v>S.C. Jean Jaurès 1</v>
      </c>
      <c r="Y13" s="67">
        <f>'R 5'!O3</f>
        <v>9</v>
      </c>
      <c r="Z13" s="67">
        <f>'R 5'!G9</f>
        <v>12</v>
      </c>
      <c r="AA13" s="66" t="str">
        <f>'R 6'!C3</f>
        <v>K.G.S.R.L. 2</v>
      </c>
      <c r="AB13" s="67">
        <f>'R 6'!O3</f>
        <v>10</v>
      </c>
      <c r="AC13" s="68">
        <f>'R 6'!G9</f>
        <v>18</v>
      </c>
      <c r="AD13" s="67" t="str">
        <f>'R 7'!C3</f>
        <v>De Mercatel 3</v>
      </c>
      <c r="AE13" s="67">
        <f>'R 7'!O3</f>
        <v>8</v>
      </c>
      <c r="AF13" s="67">
        <f>'R 7'!G9</f>
        <v>10</v>
      </c>
      <c r="AG13" s="66" t="str">
        <f>F!C3</f>
        <v>S.C. Caballos Zottegem 3</v>
      </c>
      <c r="AH13" s="67">
        <f>F!L9</f>
        <v>8</v>
      </c>
      <c r="AI13" s="68">
        <f>F!G9</f>
        <v>12</v>
      </c>
    </row>
    <row r="14" spans="1:35" ht="12.75">
      <c r="A14" s="78" t="s">
        <v>566</v>
      </c>
      <c r="F14" s="70"/>
      <c r="G14" s="70"/>
      <c r="H14" s="69">
        <f>'R 1'!H14</f>
        <v>36081</v>
      </c>
      <c r="I14" s="71">
        <f>'R 1'!N14</f>
        <v>1</v>
      </c>
      <c r="J14" s="69">
        <f>'R 2'!H14</f>
        <v>10232</v>
      </c>
      <c r="K14" s="71">
        <f>'R 2'!N14</f>
        <v>3</v>
      </c>
      <c r="L14" s="69">
        <f>'R 3'!H14</f>
        <v>26018</v>
      </c>
      <c r="M14" s="71">
        <f>'R 3'!N14</f>
        <v>2</v>
      </c>
      <c r="N14" s="69">
        <f>'R 4'!H14</f>
        <v>8401</v>
      </c>
      <c r="O14" s="71">
        <f>'R 4'!N14</f>
        <v>2</v>
      </c>
      <c r="P14" s="69">
        <f>'R 5'!H14</f>
        <v>19984</v>
      </c>
      <c r="Q14" s="71">
        <f>'R 5'!N14</f>
        <v>2</v>
      </c>
      <c r="R14" s="69">
        <f>'R 6'!H14</f>
        <v>46701</v>
      </c>
      <c r="S14" s="71">
        <f>'R 6'!N14</f>
        <v>3</v>
      </c>
      <c r="T14" s="69">
        <f>'R 7'!H14</f>
        <v>24554</v>
      </c>
      <c r="U14" s="71">
        <f>'R 7'!N14</f>
        <v>2</v>
      </c>
      <c r="V14" s="69">
        <f>F!H14</f>
        <v>16802</v>
      </c>
      <c r="W14" s="71">
        <f>F!N14</f>
        <v>1</v>
      </c>
      <c r="X14" s="70" t="str">
        <f>'R 5'!I3</f>
        <v>S.C. Caballos Zottegem 6</v>
      </c>
      <c r="Y14" s="70">
        <f>'R 5'!Q3</f>
        <v>7</v>
      </c>
      <c r="Z14" s="70">
        <f>'R 5'!O9</f>
        <v>8</v>
      </c>
      <c r="AA14" s="69" t="str">
        <f>'R 6'!I3</f>
        <v>Colle Sint Niklaas</v>
      </c>
      <c r="AB14" s="70">
        <f>'R 6'!Q3</f>
        <v>6</v>
      </c>
      <c r="AC14" s="71">
        <f>'R 6'!O9</f>
        <v>2</v>
      </c>
      <c r="AD14" s="80" t="str">
        <f>'R 7'!I3</f>
        <v>t Ros Dendermonde</v>
      </c>
      <c r="AE14" s="80">
        <f>'R 7'!Q3</f>
        <v>8</v>
      </c>
      <c r="AF14" s="70">
        <f>'R 7'!O9</f>
        <v>10</v>
      </c>
      <c r="AG14" s="69" t="str">
        <f>F!I3</f>
        <v>K.G.S.R.L. 2</v>
      </c>
      <c r="AH14" s="70">
        <f>F!N9</f>
        <v>8</v>
      </c>
      <c r="AI14" s="71">
        <f>F!O9</f>
        <v>8</v>
      </c>
    </row>
    <row r="15" spans="6:35" ht="12.75">
      <c r="F15" s="70"/>
      <c r="G15" s="70"/>
      <c r="H15" s="69">
        <f>'R 1'!H15</f>
        <v>40711</v>
      </c>
      <c r="I15" s="71">
        <f>'R 1'!N15</f>
        <v>3</v>
      </c>
      <c r="J15" s="69">
        <f>'R 2'!H15</f>
        <v>10240</v>
      </c>
      <c r="K15" s="71">
        <f>'R 2'!N15</f>
        <v>3</v>
      </c>
      <c r="L15" s="69">
        <f>'R 3'!H15</f>
        <v>25933</v>
      </c>
      <c r="M15" s="71">
        <f>'R 3'!N15</f>
        <v>2</v>
      </c>
      <c r="N15" s="69">
        <f>'R 4'!H15</f>
        <v>16802</v>
      </c>
      <c r="O15" s="71">
        <f>'R 4'!N15</f>
        <v>1</v>
      </c>
      <c r="P15" s="69">
        <f>'R 5'!H15</f>
        <v>35050</v>
      </c>
      <c r="Q15" s="71">
        <f>'R 5'!N15</f>
        <v>3</v>
      </c>
      <c r="R15" s="69">
        <f>'R 6'!H15</f>
        <v>11400</v>
      </c>
      <c r="S15" s="71">
        <f>'R 6'!N15</f>
        <v>1</v>
      </c>
      <c r="T15" s="69">
        <f>'R 7'!H15</f>
        <v>1155</v>
      </c>
      <c r="U15" s="71">
        <f>'R 7'!N15</f>
        <v>1</v>
      </c>
      <c r="V15" s="69">
        <f>F!H15</f>
        <v>22942</v>
      </c>
      <c r="W15" s="71">
        <f>F!N15</f>
        <v>2</v>
      </c>
      <c r="X15" s="70" t="str">
        <f>'R 5'!C11</f>
        <v>De Mercatel 3</v>
      </c>
      <c r="Y15" s="70">
        <f>'R 5'!O11</f>
        <v>5</v>
      </c>
      <c r="Z15" s="70">
        <f>'R 5'!G17</f>
        <v>3</v>
      </c>
      <c r="AA15" s="69" t="str">
        <f>'R 6'!C11</f>
        <v>S.C. Caballos Zottegem 6</v>
      </c>
      <c r="AB15" s="70">
        <f>'R 6'!O11</f>
        <v>8</v>
      </c>
      <c r="AC15" s="71">
        <f>'R 6'!G17</f>
        <v>9</v>
      </c>
      <c r="AD15" s="70" t="str">
        <f>'R 7'!C11</f>
        <v>Colle Sint Niklaas</v>
      </c>
      <c r="AE15" s="70">
        <f>'R 7'!O11</f>
        <v>8</v>
      </c>
      <c r="AF15" s="70">
        <f>'R 7'!G17</f>
        <v>11</v>
      </c>
      <c r="AG15" s="69" t="str">
        <f>F!C11</f>
        <v>S.C. Jean Jaurès 2</v>
      </c>
      <c r="AH15" s="70">
        <f>F!L17</f>
        <v>9</v>
      </c>
      <c r="AI15" s="71">
        <f>F!G17</f>
        <v>10</v>
      </c>
    </row>
    <row r="16" spans="2:35" ht="12.75">
      <c r="B16" s="111" t="s">
        <v>322</v>
      </c>
      <c r="D16" s="111" t="s">
        <v>323</v>
      </c>
      <c r="F16" s="70"/>
      <c r="G16" s="70"/>
      <c r="H16" s="69">
        <f>'R 1'!H16</f>
        <v>45357</v>
      </c>
      <c r="I16" s="71">
        <f>'R 1'!N16</f>
        <v>3</v>
      </c>
      <c r="J16" s="69">
        <f>'R 2'!H16</f>
        <v>8770</v>
      </c>
      <c r="K16" s="71">
        <f>'R 2'!N16</f>
        <v>1</v>
      </c>
      <c r="L16" s="69">
        <f>'R 3'!H16</f>
        <v>38016</v>
      </c>
      <c r="M16" s="71">
        <f>'R 3'!N16</f>
        <v>1</v>
      </c>
      <c r="N16" s="69">
        <f>'R 4'!H16</f>
        <v>41556</v>
      </c>
      <c r="O16" s="71">
        <f>'R 4'!N16</f>
        <v>1</v>
      </c>
      <c r="P16" s="69">
        <f>'R 5'!H16</f>
        <v>10037</v>
      </c>
      <c r="Q16" s="71">
        <f>'R 5'!N16</f>
        <v>3</v>
      </c>
      <c r="R16" s="69">
        <f>'R 6'!H16</f>
        <v>31674</v>
      </c>
      <c r="S16" s="71">
        <f>'R 6'!N16</f>
        <v>2</v>
      </c>
      <c r="T16" s="69">
        <f>'R 7'!H16</f>
        <v>2658</v>
      </c>
      <c r="U16" s="71">
        <f>'R 7'!N16</f>
        <v>3</v>
      </c>
      <c r="V16" s="69">
        <f>F!H16</f>
        <v>10046</v>
      </c>
      <c r="W16" s="71">
        <f>F!N16</f>
        <v>1</v>
      </c>
      <c r="X16" s="70" t="str">
        <f>'R 5'!I11</f>
        <v>K.G.S.R.L. 2</v>
      </c>
      <c r="Y16" s="70">
        <f>'R 5'!Q11</f>
        <v>11</v>
      </c>
      <c r="Z16" s="70">
        <f>'R 5'!O17</f>
        <v>17</v>
      </c>
      <c r="AA16" s="69" t="str">
        <f>'R 6'!I11</f>
        <v>De Mercatel 3</v>
      </c>
      <c r="AB16" s="70">
        <f>'R 6'!Q11</f>
        <v>8</v>
      </c>
      <c r="AC16" s="71">
        <f>'R 6'!O17</f>
        <v>11</v>
      </c>
      <c r="AD16" s="80" t="str">
        <f>'R 7'!I11</f>
        <v>S.C. Caballos Zottegem 6</v>
      </c>
      <c r="AE16" s="80">
        <f>'R 7'!Q11</f>
        <v>8</v>
      </c>
      <c r="AF16" s="70">
        <f>'R 7'!O17</f>
        <v>9</v>
      </c>
      <c r="AG16" s="69" t="str">
        <f>F!I11</f>
        <v>S.C. Jean Jaurès 1</v>
      </c>
      <c r="AH16" s="70">
        <f>F!N17</f>
        <v>7</v>
      </c>
      <c r="AI16" s="71">
        <f>F!O17</f>
        <v>10</v>
      </c>
    </row>
    <row r="17" spans="6:35" ht="13.5" thickBot="1">
      <c r="F17" s="70"/>
      <c r="G17" s="70"/>
      <c r="H17" s="69">
        <f>'R 1'!B21</f>
        <v>8401</v>
      </c>
      <c r="I17" s="71">
        <f>'R 1'!L21</f>
        <v>2</v>
      </c>
      <c r="J17" s="69">
        <f>'R 2'!B21</f>
        <v>50245</v>
      </c>
      <c r="K17" s="71">
        <f>'R 2'!L21</f>
        <v>1</v>
      </c>
      <c r="L17" s="69">
        <f>'R 3'!B21</f>
        <v>46701</v>
      </c>
      <c r="M17" s="71">
        <f>'R 3'!L21</f>
        <v>1</v>
      </c>
      <c r="N17" s="69">
        <f>'R 4'!B21</f>
        <v>52019</v>
      </c>
      <c r="O17" s="71">
        <f>'R 4'!L21</f>
        <v>3</v>
      </c>
      <c r="P17" s="69">
        <f>'R 5'!B21</f>
        <v>49727</v>
      </c>
      <c r="Q17" s="71">
        <f>'R 5'!L21</f>
        <v>3</v>
      </c>
      <c r="R17" s="69">
        <f>'R 6'!B21</f>
        <v>10074</v>
      </c>
      <c r="S17" s="71">
        <f>'R 6'!L21</f>
        <v>1</v>
      </c>
      <c r="T17" s="69">
        <f>'R 7'!B21</f>
        <v>24651</v>
      </c>
      <c r="U17" s="71">
        <f>'R 7'!L21</f>
        <v>3</v>
      </c>
      <c r="V17" s="69">
        <f>F!B21</f>
        <v>50067</v>
      </c>
      <c r="W17" s="71">
        <f>F!L21</f>
        <v>3</v>
      </c>
      <c r="X17" s="70" t="str">
        <f>'R 5'!C19</f>
        <v>Colle Sint Niklaas</v>
      </c>
      <c r="Y17" s="70">
        <f>'R 5'!O19</f>
        <v>11</v>
      </c>
      <c r="Z17" s="70">
        <f>'R 5'!G25</f>
        <v>17</v>
      </c>
      <c r="AA17" s="69" t="str">
        <f>'R 6'!C19</f>
        <v>t Ros Dendermonde</v>
      </c>
      <c r="AB17" s="70">
        <f>'R 6'!O19</f>
        <v>5</v>
      </c>
      <c r="AC17" s="71">
        <f>'R 6'!G25</f>
        <v>1</v>
      </c>
      <c r="AD17" s="70" t="str">
        <f>'R 7'!C19</f>
        <v>S.C. Caballos Zottegem 5</v>
      </c>
      <c r="AE17" s="70">
        <f>'R 7'!O19</f>
        <v>6</v>
      </c>
      <c r="AF17" s="70">
        <f>'R 7'!G25</f>
        <v>8</v>
      </c>
      <c r="AG17" s="69" t="str">
        <f>F!C19</f>
        <v>Wetteren</v>
      </c>
      <c r="AH17" s="70">
        <f>F!L25</f>
        <v>10</v>
      </c>
      <c r="AI17" s="71">
        <f>F!G25</f>
        <v>14</v>
      </c>
    </row>
    <row r="18" spans="1:35" ht="12.75">
      <c r="A18" s="78" t="s">
        <v>567</v>
      </c>
      <c r="B18" s="129" t="s">
        <v>854</v>
      </c>
      <c r="C18" s="146" t="s">
        <v>859</v>
      </c>
      <c r="D18" s="138" t="s">
        <v>860</v>
      </c>
      <c r="E18" s="145" t="s">
        <v>863</v>
      </c>
      <c r="F18" s="70"/>
      <c r="G18" s="70"/>
      <c r="H18" s="69">
        <f>'R 1'!B22</f>
        <v>47376</v>
      </c>
      <c r="I18" s="71">
        <f>'R 1'!L22</f>
        <v>1</v>
      </c>
      <c r="J18" s="69">
        <f>'R 2'!B22</f>
        <v>35891</v>
      </c>
      <c r="K18" s="71">
        <f>'R 2'!L22</f>
        <v>1</v>
      </c>
      <c r="L18" s="69">
        <f>'R 3'!B22</f>
        <v>10184</v>
      </c>
      <c r="M18" s="71">
        <f>'R 3'!L22</f>
        <v>3</v>
      </c>
      <c r="N18" s="69">
        <f>'R 4'!B22</f>
        <v>24554</v>
      </c>
      <c r="O18" s="71">
        <f>'R 4'!L22</f>
        <v>1</v>
      </c>
      <c r="P18" s="69">
        <f>'R 5'!B22</f>
        <v>30473</v>
      </c>
      <c r="Q18" s="71">
        <f>'R 5'!L22</f>
        <v>2</v>
      </c>
      <c r="R18" s="69">
        <f>'R 6'!B22</f>
        <v>10240</v>
      </c>
      <c r="S18" s="71">
        <f>'R 6'!L22</f>
        <v>1</v>
      </c>
      <c r="T18" s="69">
        <f>'R 7'!B22</f>
        <v>26018</v>
      </c>
      <c r="U18" s="71">
        <f>'R 7'!L22</f>
        <v>1</v>
      </c>
      <c r="V18" s="69">
        <f>F!B22</f>
        <v>49743</v>
      </c>
      <c r="W18" s="71">
        <f>F!L22</f>
        <v>1</v>
      </c>
      <c r="X18" s="70" t="str">
        <f>'R 5'!I19</f>
        <v>S.C. Caballos Zottegem 5</v>
      </c>
      <c r="Y18" s="70">
        <f>'R 5'!Q19</f>
        <v>5</v>
      </c>
      <c r="Z18" s="70">
        <f>'R 5'!O25</f>
        <v>3</v>
      </c>
      <c r="AA18" s="69" t="str">
        <f>'R 6'!I19</f>
        <v>S.C. Jean Jaurès 1</v>
      </c>
      <c r="AB18" s="70">
        <f>'R 6'!Q19</f>
        <v>11</v>
      </c>
      <c r="AC18" s="71">
        <f>'R 6'!O25</f>
        <v>19</v>
      </c>
      <c r="AD18" s="80" t="str">
        <f>'R 7'!I19</f>
        <v>K.G.S.R.L. 2</v>
      </c>
      <c r="AE18" s="80">
        <f>'R 7'!Q19</f>
        <v>10</v>
      </c>
      <c r="AF18" s="70">
        <f>'R 7'!O25</f>
        <v>12</v>
      </c>
      <c r="AG18" s="69" t="str">
        <f>F!I19</f>
        <v>S.C. Caballos Zottegem 6</v>
      </c>
      <c r="AH18" s="70">
        <f>F!N25</f>
        <v>6</v>
      </c>
      <c r="AI18" s="71">
        <f>F!O25</f>
        <v>6</v>
      </c>
    </row>
    <row r="19" spans="2:35" ht="12.75">
      <c r="B19" s="139" t="s">
        <v>855</v>
      </c>
      <c r="C19" s="146" t="s">
        <v>858</v>
      </c>
      <c r="D19" s="128" t="s">
        <v>861</v>
      </c>
      <c r="E19" s="146" t="s">
        <v>864</v>
      </c>
      <c r="F19" s="70"/>
      <c r="G19" s="70"/>
      <c r="H19" s="69">
        <f>'R 1'!B23</f>
        <v>16802</v>
      </c>
      <c r="I19" s="71">
        <f>'R 1'!L23</f>
        <v>3</v>
      </c>
      <c r="J19" s="69">
        <f>'R 2'!B23</f>
        <v>9547</v>
      </c>
      <c r="K19" s="71">
        <f>'R 2'!L23</f>
        <v>3</v>
      </c>
      <c r="L19" s="69">
        <f>'R 3'!B23</f>
        <v>18112</v>
      </c>
      <c r="M19" s="71">
        <f>'R 3'!L23</f>
        <v>3</v>
      </c>
      <c r="N19" s="69">
        <f>'R 4'!B23</f>
        <v>1155</v>
      </c>
      <c r="O19" s="71">
        <f>'R 4'!L23</f>
        <v>3</v>
      </c>
      <c r="P19" s="69">
        <f>'R 5'!B23</f>
        <v>48321</v>
      </c>
      <c r="Q19" s="71">
        <f>'R 5'!L23</f>
        <v>3</v>
      </c>
      <c r="R19" s="69">
        <f>'R 6'!B23</f>
        <v>29211</v>
      </c>
      <c r="S19" s="71">
        <f>'R 6'!L23</f>
        <v>1</v>
      </c>
      <c r="T19" s="69">
        <f>'R 7'!B23</f>
        <v>25933</v>
      </c>
      <c r="U19" s="71">
        <f>'R 7'!L23</f>
        <v>1</v>
      </c>
      <c r="V19" s="69">
        <f>F!B23</f>
        <v>41254</v>
      </c>
      <c r="W19" s="71">
        <f>F!L23</f>
        <v>3</v>
      </c>
      <c r="X19" s="70" t="str">
        <f>'R 5'!C30</f>
        <v>S.C. Caballos Zottegem 4</v>
      </c>
      <c r="Y19" s="70">
        <f>'R 5'!O30</f>
        <v>6</v>
      </c>
      <c r="Z19" s="70">
        <f>'R 5'!G36</f>
        <v>5</v>
      </c>
      <c r="AA19" s="69">
        <f>'R 6'!C30</f>
        <v>0</v>
      </c>
      <c r="AB19" s="70">
        <f>'R 6'!O30</f>
        <v>0</v>
      </c>
      <c r="AC19" s="71">
        <f>'R 6'!G36</f>
        <v>0</v>
      </c>
      <c r="AD19" s="70" t="str">
        <f>'R 7'!C30</f>
        <v>De Mercatel 2</v>
      </c>
      <c r="AE19" s="70">
        <f>'R 7'!O30</f>
        <v>5</v>
      </c>
      <c r="AF19" s="70">
        <f>'R 7'!G36</f>
        <v>3</v>
      </c>
      <c r="AG19" s="69" t="str">
        <f>F!C30</f>
        <v>S.C. Caballos Zottegem 4</v>
      </c>
      <c r="AH19" s="70">
        <f>F!L36</f>
        <v>6</v>
      </c>
      <c r="AI19" s="71">
        <f>F!G36</f>
        <v>2</v>
      </c>
    </row>
    <row r="20" spans="2:35" ht="13.5" thickBot="1">
      <c r="B20" s="140" t="s">
        <v>856</v>
      </c>
      <c r="C20" s="147" t="s">
        <v>857</v>
      </c>
      <c r="D20" s="142" t="s">
        <v>862</v>
      </c>
      <c r="E20" s="68" t="s">
        <v>865</v>
      </c>
      <c r="F20" s="70"/>
      <c r="G20" s="70"/>
      <c r="H20" s="69">
        <f>'R 1'!B24</f>
        <v>41556</v>
      </c>
      <c r="I20" s="71">
        <f>'R 1'!L24</f>
        <v>2</v>
      </c>
      <c r="J20" s="69">
        <f>'R 2'!B24</f>
        <v>11179</v>
      </c>
      <c r="K20" s="71">
        <f>'R 2'!L24</f>
        <v>3</v>
      </c>
      <c r="L20" s="69">
        <f>'R 3'!B24</f>
        <v>11400</v>
      </c>
      <c r="M20" s="71">
        <f>'R 3'!L24</f>
        <v>3</v>
      </c>
      <c r="N20" s="69">
        <f>'R 4'!B24</f>
        <v>2658</v>
      </c>
      <c r="O20" s="71">
        <f>'R 4'!L24</f>
        <v>3</v>
      </c>
      <c r="P20" s="69">
        <f>'R 5'!B24</f>
        <v>45624</v>
      </c>
      <c r="Q20" s="71">
        <f>'R 5'!L24</f>
        <v>3</v>
      </c>
      <c r="R20" s="69">
        <f>'R 6'!B24</f>
        <v>8834</v>
      </c>
      <c r="S20" s="71">
        <f>'R 6'!L24</f>
        <v>2</v>
      </c>
      <c r="T20" s="69">
        <f>'R 7'!B24</f>
        <v>38016</v>
      </c>
      <c r="U20" s="71">
        <f>'R 7'!L24</f>
        <v>1</v>
      </c>
      <c r="V20" s="69">
        <f>F!B24</f>
        <v>11067</v>
      </c>
      <c r="W20" s="71">
        <f>F!L24</f>
        <v>3</v>
      </c>
      <c r="X20" s="70" t="str">
        <f>'R 5'!I30</f>
        <v>S.C. Jean Jaurès 2</v>
      </c>
      <c r="Y20" s="70">
        <f>'R 5'!Q30</f>
        <v>10</v>
      </c>
      <c r="Z20" s="70">
        <f>'R 5'!O36</f>
        <v>15</v>
      </c>
      <c r="AA20" s="69">
        <f>'R 6'!I30</f>
        <v>0</v>
      </c>
      <c r="AB20" s="70">
        <f>'R 6'!Q30</f>
        <v>0</v>
      </c>
      <c r="AC20" s="71">
        <f>'R 6'!O36</f>
        <v>0</v>
      </c>
      <c r="AD20" s="70" t="str">
        <f>'R 7'!I30</f>
        <v>S.C. Caballos Zottegem 4</v>
      </c>
      <c r="AE20" s="70">
        <f>'R 7'!Q30</f>
        <v>11</v>
      </c>
      <c r="AF20" s="70">
        <f>'R 7'!O36</f>
        <v>17</v>
      </c>
      <c r="AG20" s="69" t="str">
        <f>F!I30</f>
        <v>Colle Sint Niklaas</v>
      </c>
      <c r="AH20" s="70">
        <f>F!N36</f>
        <v>10</v>
      </c>
      <c r="AI20" s="71">
        <f>F!O36</f>
        <v>18</v>
      </c>
    </row>
    <row r="21" spans="2:35" ht="13.5" thickBot="1">
      <c r="B21" s="141"/>
      <c r="C21" s="145"/>
      <c r="D21" s="127"/>
      <c r="E21" s="112"/>
      <c r="F21" s="70"/>
      <c r="G21" s="70"/>
      <c r="H21" s="69">
        <f>'R 1'!H21</f>
        <v>46701</v>
      </c>
      <c r="I21" s="71">
        <f>'R 1'!N21</f>
        <v>2</v>
      </c>
      <c r="J21" s="69">
        <f>'R 2'!H21</f>
        <v>23841</v>
      </c>
      <c r="K21" s="71">
        <f>'R 2'!N21</f>
        <v>3</v>
      </c>
      <c r="L21" s="69">
        <f>'R 3'!H21</f>
        <v>49727</v>
      </c>
      <c r="M21" s="71">
        <f>'R 3'!N21</f>
        <v>3</v>
      </c>
      <c r="N21" s="69">
        <f>'R 4'!H21</f>
        <v>23167</v>
      </c>
      <c r="O21" s="71">
        <f>'R 4'!N21</f>
        <v>1</v>
      </c>
      <c r="P21" s="69">
        <f>'R 5'!H21</f>
        <v>24651</v>
      </c>
      <c r="Q21" s="71">
        <f>'R 5'!N21</f>
        <v>1</v>
      </c>
      <c r="R21" s="69">
        <f>'R 6'!H21</f>
        <v>8401</v>
      </c>
      <c r="S21" s="71">
        <f>'R 6'!N21</f>
        <v>3</v>
      </c>
      <c r="T21" s="69">
        <f>'R 7'!H21</f>
        <v>50245</v>
      </c>
      <c r="U21" s="71">
        <f>'R 7'!N21</f>
        <v>1</v>
      </c>
      <c r="V21" s="69">
        <f>F!H21</f>
        <v>28673</v>
      </c>
      <c r="W21" s="71">
        <f>F!N21</f>
        <v>1</v>
      </c>
      <c r="X21" s="70" t="str">
        <f>'R 5'!C38</f>
        <v>S.C. Caballos Zottegem 3</v>
      </c>
      <c r="Y21" s="70">
        <f>'R 5'!O38</f>
        <v>11</v>
      </c>
      <c r="Z21" s="70">
        <f>'R 5'!G44</f>
        <v>19</v>
      </c>
      <c r="AA21" s="69">
        <f>'R 6'!C38</f>
        <v>0</v>
      </c>
      <c r="AB21" s="70">
        <f>'R 6'!O38</f>
        <v>0</v>
      </c>
      <c r="AC21" s="71">
        <f>'R 6'!G44</f>
        <v>0</v>
      </c>
      <c r="AD21" s="70" t="str">
        <f>'R 7'!C38</f>
        <v>Wachtebeke</v>
      </c>
      <c r="AE21" s="70">
        <f>'R 7'!O38</f>
        <v>8</v>
      </c>
      <c r="AF21" s="70">
        <f>'R 7'!G44</f>
        <v>10</v>
      </c>
      <c r="AG21" s="69" t="str">
        <f>F!C38</f>
        <v>De Mercatel 3</v>
      </c>
      <c r="AH21" s="70">
        <f>F!O38</f>
        <v>11</v>
      </c>
      <c r="AI21" s="71">
        <f>F!G44</f>
        <v>16</v>
      </c>
    </row>
    <row r="22" spans="1:35" ht="12.75">
      <c r="A22" s="78" t="s">
        <v>568</v>
      </c>
      <c r="B22" s="129" t="s">
        <v>858</v>
      </c>
      <c r="C22" s="146" t="s">
        <v>856</v>
      </c>
      <c r="D22" s="125" t="s">
        <v>863</v>
      </c>
      <c r="E22" s="155" t="s">
        <v>865</v>
      </c>
      <c r="F22" s="70"/>
      <c r="G22" s="70"/>
      <c r="H22" s="69">
        <f>'R 1'!H22</f>
        <v>10184</v>
      </c>
      <c r="I22" s="71">
        <f>'R 1'!N22</f>
        <v>3</v>
      </c>
      <c r="J22" s="69">
        <f>'R 2'!H22</f>
        <v>28673</v>
      </c>
      <c r="K22" s="71">
        <f>'R 2'!N22</f>
        <v>3</v>
      </c>
      <c r="L22" s="69">
        <f>'R 3'!H22</f>
        <v>48321</v>
      </c>
      <c r="M22" s="71">
        <f>'R 3'!N22</f>
        <v>1</v>
      </c>
      <c r="N22" s="69">
        <f>'R 4'!H22</f>
        <v>10232</v>
      </c>
      <c r="O22" s="71">
        <f>'R 4'!N22</f>
        <v>3</v>
      </c>
      <c r="P22" s="69">
        <f>'R 5'!H22</f>
        <v>26018</v>
      </c>
      <c r="Q22" s="71">
        <f>'R 5'!N22</f>
        <v>2</v>
      </c>
      <c r="R22" s="69">
        <f>'R 6'!H22</f>
        <v>40509</v>
      </c>
      <c r="S22" s="71">
        <f>'R 6'!N22</f>
        <v>3</v>
      </c>
      <c r="T22" s="69">
        <f>'R 7'!H22</f>
        <v>19984</v>
      </c>
      <c r="U22" s="71">
        <f>'R 7'!N22</f>
        <v>3</v>
      </c>
      <c r="V22" s="69">
        <f>F!H22</f>
        <v>24554</v>
      </c>
      <c r="W22" s="71">
        <f>F!N22</f>
        <v>3</v>
      </c>
      <c r="X22" s="70" t="str">
        <f>'R 5'!I38</f>
        <v>Wachtebeke</v>
      </c>
      <c r="Y22" s="70">
        <f>'R 5'!Q38</f>
        <v>5</v>
      </c>
      <c r="Z22" s="70">
        <f>'R 5'!O44</f>
        <v>1</v>
      </c>
      <c r="AA22" s="69">
        <f>'R 6'!I38</f>
        <v>0</v>
      </c>
      <c r="AB22" s="70">
        <f>'R 6'!Q38</f>
        <v>0</v>
      </c>
      <c r="AC22" s="71">
        <f>'R 6'!O44</f>
        <v>0</v>
      </c>
      <c r="AD22" s="70" t="str">
        <f>'R 7'!I38</f>
        <v>Wetteren</v>
      </c>
      <c r="AE22" s="70">
        <f>'R 7'!Q38</f>
        <v>7</v>
      </c>
      <c r="AF22" s="70">
        <f>'R 7'!O44</f>
        <v>10</v>
      </c>
      <c r="AG22" s="69" t="str">
        <f>F!I38</f>
        <v>Wachtebeke</v>
      </c>
      <c r="AH22" s="70">
        <f>F!Q38</f>
        <v>5</v>
      </c>
      <c r="AI22" s="71">
        <f>F!O44</f>
        <v>4</v>
      </c>
    </row>
    <row r="23" spans="2:35" ht="12.75">
      <c r="B23" s="129" t="s">
        <v>859</v>
      </c>
      <c r="C23" s="148" t="s">
        <v>855</v>
      </c>
      <c r="D23" s="129" t="s">
        <v>864</v>
      </c>
      <c r="E23" s="135" t="s">
        <v>862</v>
      </c>
      <c r="F23" s="70"/>
      <c r="G23" s="70"/>
      <c r="H23" s="69">
        <f>'R 1'!H23</f>
        <v>18112</v>
      </c>
      <c r="I23" s="71">
        <f>'R 1'!N23</f>
        <v>1</v>
      </c>
      <c r="J23" s="69">
        <f>'R 2'!H23</f>
        <v>24554</v>
      </c>
      <c r="K23" s="71">
        <f>'R 2'!N23</f>
        <v>1</v>
      </c>
      <c r="L23" s="69">
        <f>'R 3'!H23</f>
        <v>59013</v>
      </c>
      <c r="M23" s="71">
        <f>'R 3'!N23</f>
        <v>1</v>
      </c>
      <c r="N23" s="69">
        <f>'R 4'!H23</f>
        <v>41645</v>
      </c>
      <c r="O23" s="71">
        <f>'R 4'!N23</f>
        <v>1</v>
      </c>
      <c r="P23" s="69">
        <f>'R 5'!H23</f>
        <v>25933</v>
      </c>
      <c r="Q23" s="71">
        <f>'R 5'!N23</f>
        <v>1</v>
      </c>
      <c r="R23" s="69">
        <f>'R 6'!H23</f>
        <v>22942</v>
      </c>
      <c r="S23" s="71">
        <f>'R 6'!N23</f>
        <v>3</v>
      </c>
      <c r="T23" s="69">
        <f>'R 7'!H23</f>
        <v>35050</v>
      </c>
      <c r="U23" s="71">
        <f>'R 7'!N23</f>
        <v>3</v>
      </c>
      <c r="V23" s="69">
        <f>F!H23</f>
        <v>1155</v>
      </c>
      <c r="W23" s="71">
        <f>F!N23</f>
        <v>1</v>
      </c>
      <c r="X23" s="70" t="str">
        <f>'R 5'!C46</f>
        <v>Wetteren</v>
      </c>
      <c r="Y23" s="70">
        <f>'R 5'!O46</f>
        <v>9</v>
      </c>
      <c r="Z23" s="70">
        <f>'R 5'!G52</f>
        <v>15</v>
      </c>
      <c r="AA23" s="69">
        <f>'R 6'!C46</f>
        <v>0</v>
      </c>
      <c r="AB23" s="70">
        <f>'R 6'!O46</f>
        <v>0</v>
      </c>
      <c r="AC23" s="71">
        <f>'R 6'!G52</f>
        <v>0</v>
      </c>
      <c r="AD23" s="70" t="str">
        <f>'R 7'!C46</f>
        <v>S.C. Jean Jaurès 2</v>
      </c>
      <c r="AE23" s="70">
        <f>'R 7'!O46</f>
        <v>5</v>
      </c>
      <c r="AF23" s="70">
        <f>'R 7'!G52</f>
        <v>4</v>
      </c>
      <c r="AG23" s="69" t="str">
        <f>F!C46</f>
        <v>S.C. Caballos Zottegem 5</v>
      </c>
      <c r="AH23" s="70">
        <f>F!O46</f>
        <v>8</v>
      </c>
      <c r="AI23" s="71">
        <f>F!G52</f>
        <v>13</v>
      </c>
    </row>
    <row r="24" spans="2:35" ht="13.5" thickBot="1">
      <c r="B24" s="140" t="s">
        <v>853</v>
      </c>
      <c r="C24" s="149" t="s">
        <v>854</v>
      </c>
      <c r="D24" s="128" t="s">
        <v>860</v>
      </c>
      <c r="E24" s="72" t="s">
        <v>861</v>
      </c>
      <c r="F24" s="70"/>
      <c r="G24" s="70"/>
      <c r="H24" s="69">
        <f>'R 1'!H24</f>
        <v>11400</v>
      </c>
      <c r="I24" s="71">
        <f>'R 1'!N24</f>
        <v>2</v>
      </c>
      <c r="J24" s="69">
        <f>'R 2'!H24</f>
        <v>2658</v>
      </c>
      <c r="K24" s="71">
        <f>'R 2'!N24</f>
        <v>1</v>
      </c>
      <c r="L24" s="69">
        <f>'R 3'!H24</f>
        <v>45624</v>
      </c>
      <c r="M24" s="71">
        <f>'R 3'!N24</f>
        <v>1</v>
      </c>
      <c r="N24" s="69">
        <f>'R 4'!H24</f>
        <v>8770</v>
      </c>
      <c r="O24" s="71">
        <f>'R 4'!N24</f>
        <v>1</v>
      </c>
      <c r="P24" s="69">
        <f>'R 5'!H24</f>
        <v>38016</v>
      </c>
      <c r="Q24" s="71">
        <f>'R 5'!N24</f>
        <v>1</v>
      </c>
      <c r="R24" s="69">
        <f>'R 6'!H24</f>
        <v>35998</v>
      </c>
      <c r="S24" s="71">
        <f>'R 6'!N24</f>
        <v>2</v>
      </c>
      <c r="T24" s="69">
        <f>'R 7'!H24</f>
        <v>10037</v>
      </c>
      <c r="U24" s="71">
        <f>'R 7'!N24</f>
        <v>3</v>
      </c>
      <c r="V24" s="69">
        <f>F!H24</f>
        <v>2658</v>
      </c>
      <c r="W24" s="71">
        <f>F!N24</f>
        <v>1</v>
      </c>
      <c r="X24" s="73" t="str">
        <f>'R 5'!I46</f>
        <v>De Mercatel 2</v>
      </c>
      <c r="Y24" s="73">
        <f>'R 5'!Q46</f>
        <v>7</v>
      </c>
      <c r="Z24" s="73">
        <f>'R 5'!O52</f>
        <v>5</v>
      </c>
      <c r="AA24" s="72">
        <f>'R 6'!I46</f>
        <v>0</v>
      </c>
      <c r="AB24" s="73">
        <f>'R 6'!Q46</f>
        <v>0</v>
      </c>
      <c r="AC24" s="74">
        <f>'R 6'!O52</f>
        <v>0</v>
      </c>
      <c r="AD24" s="73" t="str">
        <f>'R 7'!I46</f>
        <v>S.C. Caballos Zottegem 3</v>
      </c>
      <c r="AE24" s="73">
        <f>'R 7'!Q46</f>
        <v>11</v>
      </c>
      <c r="AF24" s="73">
        <f>'R 7'!O52</f>
        <v>16</v>
      </c>
      <c r="AG24" s="72" t="str">
        <f>F!I46</f>
        <v>De Mercatel 2</v>
      </c>
      <c r="AH24" s="73">
        <f>F!Q46</f>
        <v>8</v>
      </c>
      <c r="AI24" s="74">
        <f>F!O52</f>
        <v>7</v>
      </c>
    </row>
    <row r="25" spans="2:23" ht="13.5" thickBot="1">
      <c r="B25" s="128"/>
      <c r="C25" s="72"/>
      <c r="D25" s="140"/>
      <c r="E25" s="149"/>
      <c r="F25" s="70"/>
      <c r="G25" s="70"/>
      <c r="H25" s="69">
        <f>'R 1'!B32</f>
        <v>4936</v>
      </c>
      <c r="I25" s="71">
        <f>'R 1'!L32</f>
        <v>3</v>
      </c>
      <c r="J25" s="69">
        <f>'R 2'!B32</f>
        <v>6246</v>
      </c>
      <c r="K25" s="71">
        <f>'R 2'!L32</f>
        <v>2</v>
      </c>
      <c r="L25" s="69">
        <f>'R 3'!B32</f>
        <v>49743</v>
      </c>
      <c r="M25" s="71">
        <f>'R 3'!L32</f>
        <v>2</v>
      </c>
      <c r="N25" s="69">
        <f>'R 4'!B32</f>
        <v>0</v>
      </c>
      <c r="O25" s="71">
        <f>'R 4'!L32</f>
        <v>0</v>
      </c>
      <c r="P25" s="69">
        <f>'R 5'!B32</f>
        <v>6246</v>
      </c>
      <c r="Q25" s="71">
        <f>'R 5'!L32</f>
        <v>2</v>
      </c>
      <c r="R25" s="69">
        <f>'R 6'!B32</f>
        <v>0</v>
      </c>
      <c r="S25" s="71">
        <f>'R 6'!L32</f>
        <v>0</v>
      </c>
      <c r="T25" s="69">
        <f>'R 7'!B32</f>
        <v>31534</v>
      </c>
      <c r="U25" s="71">
        <f>'R 7'!L32</f>
        <v>1</v>
      </c>
      <c r="V25" s="69">
        <f>F!B32</f>
        <v>6246</v>
      </c>
      <c r="W25" s="71">
        <f>F!L32</f>
        <v>1</v>
      </c>
    </row>
    <row r="26" spans="1:23" ht="12.75">
      <c r="A26" s="78" t="s">
        <v>569</v>
      </c>
      <c r="B26" s="139" t="s">
        <v>855</v>
      </c>
      <c r="C26" s="146" t="s">
        <v>853</v>
      </c>
      <c r="D26" s="138" t="s">
        <v>861</v>
      </c>
      <c r="E26" s="145" t="s">
        <v>863</v>
      </c>
      <c r="F26" s="70"/>
      <c r="G26" s="70"/>
      <c r="H26" s="69">
        <f>'R 1'!B33</f>
        <v>23809</v>
      </c>
      <c r="I26" s="71">
        <f>'R 1'!L33</f>
        <v>3</v>
      </c>
      <c r="J26" s="69">
        <f>'R 2'!B33</f>
        <v>45900</v>
      </c>
      <c r="K26" s="71">
        <f>'R 2'!L33</f>
        <v>3</v>
      </c>
      <c r="L26" s="69">
        <f>'R 3'!B33</f>
        <v>41254</v>
      </c>
      <c r="M26" s="71">
        <f>'R 3'!L33</f>
        <v>3</v>
      </c>
      <c r="N26" s="69">
        <f>'R 4'!B33</f>
        <v>0</v>
      </c>
      <c r="O26" s="71">
        <f>'R 4'!L33</f>
        <v>0</v>
      </c>
      <c r="P26" s="69">
        <f>'R 5'!B33</f>
        <v>6564</v>
      </c>
      <c r="Q26" s="71">
        <f>'R 5'!L33</f>
        <v>1</v>
      </c>
      <c r="R26" s="69">
        <f>'R 6'!B33</f>
        <v>0</v>
      </c>
      <c r="S26" s="71">
        <f>'R 6'!L33</f>
        <v>0</v>
      </c>
      <c r="T26" s="69">
        <f>'R 7'!B33</f>
        <v>42781</v>
      </c>
      <c r="U26" s="71">
        <f>'R 7'!L33</f>
        <v>2</v>
      </c>
      <c r="V26" s="69">
        <f>F!B33</f>
        <v>6564</v>
      </c>
      <c r="W26" s="71">
        <f>F!L33</f>
        <v>1</v>
      </c>
    </row>
    <row r="27" spans="2:23" ht="12.75">
      <c r="B27" s="129" t="s">
        <v>856</v>
      </c>
      <c r="C27" s="146" t="s">
        <v>859</v>
      </c>
      <c r="D27" s="142" t="s">
        <v>862</v>
      </c>
      <c r="E27" s="67" t="s">
        <v>860</v>
      </c>
      <c r="F27" s="70"/>
      <c r="G27" s="70"/>
      <c r="H27" s="69">
        <f>'R 1'!B34</f>
        <v>25062</v>
      </c>
      <c r="I27" s="71">
        <f>'R 1'!L34</f>
        <v>1</v>
      </c>
      <c r="J27" s="69">
        <f>'R 2'!B34</f>
        <v>6564</v>
      </c>
      <c r="K27" s="71">
        <f>'R 2'!L34</f>
        <v>1</v>
      </c>
      <c r="L27" s="69">
        <f>'R 3'!B34</f>
        <v>10283</v>
      </c>
      <c r="M27" s="71">
        <f>'R 3'!L34</f>
        <v>2</v>
      </c>
      <c r="N27" s="69">
        <f>'R 4'!B34</f>
        <v>0</v>
      </c>
      <c r="O27" s="71">
        <f>'R 4'!L34</f>
        <v>0</v>
      </c>
      <c r="P27" s="69">
        <f>'R 5'!B34</f>
        <v>15032</v>
      </c>
      <c r="Q27" s="71">
        <f>'R 5'!L34</f>
        <v>1</v>
      </c>
      <c r="R27" s="69">
        <f>'R 6'!B34</f>
        <v>0</v>
      </c>
      <c r="S27" s="71">
        <f>'R 6'!L34</f>
        <v>0</v>
      </c>
      <c r="T27" s="69">
        <f>'R 7'!B34</f>
        <v>14249</v>
      </c>
      <c r="U27" s="71">
        <f>'R 7'!L34</f>
        <v>1</v>
      </c>
      <c r="V27" s="69">
        <f>F!B34</f>
        <v>28762</v>
      </c>
      <c r="W27" s="71">
        <f>F!L34</f>
        <v>1</v>
      </c>
    </row>
    <row r="28" spans="2:23" ht="13.5" thickBot="1">
      <c r="B28" s="142" t="s">
        <v>857</v>
      </c>
      <c r="C28" s="66" t="s">
        <v>858</v>
      </c>
      <c r="D28" s="142" t="s">
        <v>865</v>
      </c>
      <c r="E28" s="67" t="s">
        <v>864</v>
      </c>
      <c r="F28" s="70"/>
      <c r="G28" s="70"/>
      <c r="H28" s="69">
        <f>'R 1'!B35</f>
        <v>52019</v>
      </c>
      <c r="I28" s="71">
        <f>'R 1'!L35</f>
        <v>1</v>
      </c>
      <c r="J28" s="69">
        <f>'R 2'!B35</f>
        <v>28860</v>
      </c>
      <c r="K28" s="71">
        <f>'R 2'!L35</f>
        <v>3</v>
      </c>
      <c r="L28" s="69">
        <f>'R 3'!B35</f>
        <v>11564</v>
      </c>
      <c r="M28" s="71">
        <f>'R 3'!L35</f>
        <v>3</v>
      </c>
      <c r="N28" s="69">
        <f>'R 4'!B35</f>
        <v>0</v>
      </c>
      <c r="O28" s="71">
        <f>'R 4'!L35</f>
        <v>0</v>
      </c>
      <c r="P28" s="69">
        <f>'R 5'!B35</f>
        <v>28762</v>
      </c>
      <c r="Q28" s="71">
        <f>'R 5'!L35</f>
        <v>2</v>
      </c>
      <c r="R28" s="69">
        <f>'R 6'!B35</f>
        <v>0</v>
      </c>
      <c r="S28" s="71">
        <f>'R 6'!L35</f>
        <v>0</v>
      </c>
      <c r="T28" s="69">
        <f>'R 7'!B35</f>
        <v>41840</v>
      </c>
      <c r="U28" s="71">
        <f>'R 7'!L35</f>
        <v>1</v>
      </c>
      <c r="V28" s="69">
        <f>F!B35</f>
        <v>28860</v>
      </c>
      <c r="W28" s="71">
        <f>F!L35</f>
        <v>3</v>
      </c>
    </row>
    <row r="29" spans="2:23" ht="13.5" thickBot="1">
      <c r="B29" s="138"/>
      <c r="C29" s="145"/>
      <c r="D29" s="140"/>
      <c r="E29" s="82"/>
      <c r="F29" s="70"/>
      <c r="G29" s="70"/>
      <c r="H29" s="69">
        <f>'R 1'!H32</f>
        <v>6246</v>
      </c>
      <c r="I29" s="71">
        <f>'R 1'!N32</f>
        <v>1</v>
      </c>
      <c r="J29" s="69">
        <f>'R 2'!H32</f>
        <v>21857</v>
      </c>
      <c r="K29" s="71">
        <f>'R 2'!N32</f>
        <v>2</v>
      </c>
      <c r="L29" s="69">
        <f>'R 3'!H32</f>
        <v>45900</v>
      </c>
      <c r="M29" s="71">
        <f>'R 3'!N32</f>
        <v>2</v>
      </c>
      <c r="N29" s="69">
        <f>'R 4'!H32</f>
        <v>0</v>
      </c>
      <c r="O29" s="71">
        <f>'R 4'!N32</f>
      </c>
      <c r="P29" s="69">
        <f>'R 5'!H32</f>
        <v>17892</v>
      </c>
      <c r="Q29" s="71">
        <f>'R 5'!N32</f>
        <v>2</v>
      </c>
      <c r="R29" s="69">
        <f>'R 6'!H32</f>
        <v>0</v>
      </c>
      <c r="S29" s="71">
        <f>'R 6'!N32</f>
      </c>
      <c r="T29" s="69">
        <f>'R 7'!H32</f>
        <v>6246</v>
      </c>
      <c r="U29" s="71">
        <f>'R 7'!N32</f>
        <v>3</v>
      </c>
      <c r="V29" s="69">
        <f>F!H32</f>
        <v>49727</v>
      </c>
      <c r="W29" s="71">
        <f>F!N32</f>
        <v>3</v>
      </c>
    </row>
    <row r="30" spans="1:23" ht="12.75">
      <c r="A30" s="126" t="s">
        <v>570</v>
      </c>
      <c r="B30" s="129" t="s">
        <v>859</v>
      </c>
      <c r="C30" s="146" t="s">
        <v>857</v>
      </c>
      <c r="D30" s="138"/>
      <c r="E30" s="156"/>
      <c r="F30" s="70"/>
      <c r="G30" s="70"/>
      <c r="H30" s="69">
        <f>'R 1'!H33</f>
        <v>6564</v>
      </c>
      <c r="I30" s="71">
        <f>'R 1'!N33</f>
        <v>1</v>
      </c>
      <c r="J30" s="69">
        <f>'R 2'!H33</f>
        <v>34517</v>
      </c>
      <c r="K30" s="71">
        <f>'R 2'!N33</f>
        <v>1</v>
      </c>
      <c r="L30" s="69">
        <f>'R 3'!H33</f>
        <v>6564</v>
      </c>
      <c r="M30" s="71">
        <f>'R 3'!N33</f>
        <v>1</v>
      </c>
      <c r="N30" s="69">
        <f>'R 4'!H33</f>
        <v>0</v>
      </c>
      <c r="O30" s="71">
        <f>'R 4'!N33</f>
      </c>
      <c r="P30" s="69">
        <f>'R 5'!H33</f>
        <v>15806</v>
      </c>
      <c r="Q30" s="71">
        <f>'R 5'!N33</f>
        <v>3</v>
      </c>
      <c r="R30" s="69">
        <f>'R 6'!H33</f>
        <v>0</v>
      </c>
      <c r="S30" s="71">
        <f>'R 6'!N33</f>
      </c>
      <c r="T30" s="69">
        <f>'R 7'!H33</f>
        <v>6564</v>
      </c>
      <c r="U30" s="71">
        <f>'R 7'!N33</f>
        <v>2</v>
      </c>
      <c r="V30" s="69">
        <f>F!H33</f>
        <v>6009</v>
      </c>
      <c r="W30" s="71">
        <f>F!N33</f>
        <v>3</v>
      </c>
    </row>
    <row r="31" spans="1:23" ht="12.75">
      <c r="A31" s="126"/>
      <c r="B31" s="129" t="s">
        <v>853</v>
      </c>
      <c r="C31" s="146" t="s">
        <v>856</v>
      </c>
      <c r="D31" s="143"/>
      <c r="E31" s="68"/>
      <c r="F31" s="70"/>
      <c r="G31" s="70"/>
      <c r="H31" s="69">
        <f>'R 1'!H34</f>
        <v>28762</v>
      </c>
      <c r="I31" s="71">
        <f>'R 1'!N34</f>
        <v>3</v>
      </c>
      <c r="J31" s="69">
        <f>'R 2'!H34</f>
        <v>47589</v>
      </c>
      <c r="K31" s="71">
        <f>'R 2'!N34</f>
        <v>3</v>
      </c>
      <c r="L31" s="69">
        <f>'R 3'!H34</f>
        <v>28762</v>
      </c>
      <c r="M31" s="71">
        <f>'R 3'!N34</f>
        <v>2</v>
      </c>
      <c r="N31" s="69">
        <f>'R 4'!H34</f>
        <v>0</v>
      </c>
      <c r="O31" s="71">
        <f>'R 4'!N34</f>
      </c>
      <c r="P31" s="69">
        <f>'R 5'!H34</f>
        <v>32484</v>
      </c>
      <c r="Q31" s="71">
        <f>'R 5'!N34</f>
        <v>3</v>
      </c>
      <c r="R31" s="69">
        <f>'R 6'!H34</f>
        <v>0</v>
      </c>
      <c r="S31" s="71">
        <f>'R 6'!N34</f>
      </c>
      <c r="T31" s="69">
        <f>'R 7'!H34</f>
        <v>28762</v>
      </c>
      <c r="U31" s="71">
        <f>'R 7'!N34</f>
        <v>3</v>
      </c>
      <c r="V31" s="69">
        <f>F!H34</f>
        <v>45357</v>
      </c>
      <c r="W31" s="71">
        <f>F!N34</f>
        <v>3</v>
      </c>
    </row>
    <row r="32" spans="1:23" ht="13.5" thickBot="1">
      <c r="A32" s="126"/>
      <c r="B32" s="140" t="s">
        <v>854</v>
      </c>
      <c r="C32" s="150" t="s">
        <v>855</v>
      </c>
      <c r="D32" s="129"/>
      <c r="E32" s="135"/>
      <c r="F32" s="70"/>
      <c r="G32" s="70"/>
      <c r="H32" s="69">
        <f>'R 1'!H35</f>
        <v>28860</v>
      </c>
      <c r="I32" s="71">
        <f>'R 1'!N35</f>
        <v>3</v>
      </c>
      <c r="J32" s="69">
        <f>'R 2'!H35</f>
        <v>11402</v>
      </c>
      <c r="K32" s="71">
        <f>'R 2'!N35</f>
        <v>1</v>
      </c>
      <c r="L32" s="69">
        <f>'R 3'!H35</f>
        <v>28860</v>
      </c>
      <c r="M32" s="71">
        <f>'R 3'!N35</f>
        <v>1</v>
      </c>
      <c r="N32" s="69">
        <f>'R 4'!H35</f>
        <v>0</v>
      </c>
      <c r="O32" s="71">
        <f>'R 4'!N35</f>
      </c>
      <c r="P32" s="69">
        <f>'R 5'!H35</f>
        <v>61921</v>
      </c>
      <c r="Q32" s="71">
        <f>'R 5'!N35</f>
        <v>2</v>
      </c>
      <c r="R32" s="69">
        <f>'R 6'!H35</f>
        <v>0</v>
      </c>
      <c r="S32" s="71">
        <f>'R 6'!N35</f>
      </c>
      <c r="T32" s="69">
        <f>'R 7'!H35</f>
        <v>28860</v>
      </c>
      <c r="U32" s="71">
        <f>'R 7'!N35</f>
        <v>3</v>
      </c>
      <c r="V32" s="69">
        <f>F!H35</f>
        <v>45624</v>
      </c>
      <c r="W32" s="71">
        <f>F!N35</f>
        <v>1</v>
      </c>
    </row>
    <row r="33" spans="1:23" ht="13.5" thickBot="1">
      <c r="A33" s="126"/>
      <c r="B33" s="139"/>
      <c r="C33" s="72"/>
      <c r="D33" s="127"/>
      <c r="E33" s="157"/>
      <c r="F33" s="70"/>
      <c r="G33" s="70"/>
      <c r="H33" s="69">
        <f>'R 1'!B40</f>
        <v>41254</v>
      </c>
      <c r="I33" s="71">
        <f>'R 1'!L40</f>
        <v>1</v>
      </c>
      <c r="J33" s="69">
        <f>'R 2'!B40</f>
        <v>17892</v>
      </c>
      <c r="K33" s="71">
        <f>'R 2'!L40</f>
        <v>3</v>
      </c>
      <c r="L33" s="69">
        <f>'R 3'!B40</f>
        <v>31534</v>
      </c>
      <c r="M33" s="71">
        <f>'R 3'!L40</f>
        <v>1</v>
      </c>
      <c r="N33" s="69">
        <f>'R 4'!B40</f>
        <v>0</v>
      </c>
      <c r="O33" s="71">
        <f>'R 4'!L40</f>
        <v>0</v>
      </c>
      <c r="P33" s="69">
        <f>'R 5'!B40</f>
        <v>4936</v>
      </c>
      <c r="Q33" s="71">
        <f>'R 5'!L40</f>
        <v>3</v>
      </c>
      <c r="R33" s="69">
        <f>'R 6'!B40</f>
        <v>0</v>
      </c>
      <c r="S33" s="71">
        <f>'R 6'!L40</f>
        <v>0</v>
      </c>
      <c r="T33" s="69">
        <f>'R 7'!B40</f>
        <v>21857</v>
      </c>
      <c r="U33" s="71">
        <f>'R 7'!L40</f>
        <v>3</v>
      </c>
      <c r="V33" s="69">
        <f>F!B40</f>
        <v>46701</v>
      </c>
      <c r="W33" s="71">
        <f>F!L40</f>
        <v>2</v>
      </c>
    </row>
    <row r="34" spans="1:23" ht="12.75">
      <c r="A34" s="126" t="s">
        <v>571</v>
      </c>
      <c r="B34" s="129" t="s">
        <v>856</v>
      </c>
      <c r="C34" s="146" t="s">
        <v>854</v>
      </c>
      <c r="D34" s="138" t="s">
        <v>863</v>
      </c>
      <c r="E34" s="156" t="s">
        <v>864</v>
      </c>
      <c r="F34" s="70"/>
      <c r="G34" s="70"/>
      <c r="H34" s="69">
        <f>'R 1'!B41</f>
        <v>10283</v>
      </c>
      <c r="I34" s="71">
        <f>'R 1'!L41</f>
        <v>3</v>
      </c>
      <c r="J34" s="69">
        <f>'R 2'!B41</f>
        <v>15806</v>
      </c>
      <c r="K34" s="71">
        <f>'R 2'!L41</f>
        <v>3</v>
      </c>
      <c r="L34" s="69">
        <f>'R 3'!B41</f>
        <v>42781</v>
      </c>
      <c r="M34" s="71">
        <f>'R 3'!L41</f>
        <v>1</v>
      </c>
      <c r="N34" s="69">
        <f>'R 4'!B41</f>
        <v>0</v>
      </c>
      <c r="O34" s="71">
        <f>'R 4'!L41</f>
        <v>0</v>
      </c>
      <c r="P34" s="69">
        <f>'R 5'!B41</f>
        <v>23809</v>
      </c>
      <c r="Q34" s="71">
        <f>'R 5'!L41</f>
        <v>3</v>
      </c>
      <c r="R34" s="69">
        <f>'R 6'!B41</f>
        <v>0</v>
      </c>
      <c r="S34" s="71">
        <f>'R 6'!L41</f>
        <v>0</v>
      </c>
      <c r="T34" s="69">
        <f>'R 7'!B41</f>
        <v>47589</v>
      </c>
      <c r="U34" s="71">
        <f>'R 7'!L41</f>
        <v>1</v>
      </c>
      <c r="V34" s="69">
        <f>F!B41</f>
        <v>10184</v>
      </c>
      <c r="W34" s="71">
        <f>F!L41</f>
        <v>3</v>
      </c>
    </row>
    <row r="35" spans="1:23" ht="12.75">
      <c r="A35" s="126"/>
      <c r="B35" s="128" t="s">
        <v>857</v>
      </c>
      <c r="C35" s="72" t="s">
        <v>853</v>
      </c>
      <c r="D35" s="143" t="s">
        <v>860</v>
      </c>
      <c r="E35" s="68" t="s">
        <v>865</v>
      </c>
      <c r="H35" s="69">
        <f>'R 1'!B42</f>
        <v>11549</v>
      </c>
      <c r="I35" s="71">
        <f>'R 1'!L42</f>
        <v>1</v>
      </c>
      <c r="J35" s="69">
        <f>'R 2'!B42</f>
        <v>40509</v>
      </c>
      <c r="K35" s="71">
        <f>'R 2'!L42</f>
        <v>1</v>
      </c>
      <c r="L35" s="69">
        <f>'R 3'!B42</f>
        <v>14885</v>
      </c>
      <c r="M35" s="71">
        <f>'R 3'!L42</f>
        <v>2</v>
      </c>
      <c r="N35" s="69">
        <f>'R 4'!B42</f>
        <v>0</v>
      </c>
      <c r="O35" s="71">
        <f>'R 4'!L42</f>
        <v>0</v>
      </c>
      <c r="P35" s="69">
        <f>'R 5'!B42</f>
        <v>25062</v>
      </c>
      <c r="Q35" s="71">
        <f>'R 5'!L42</f>
        <v>3</v>
      </c>
      <c r="R35" s="69">
        <f>'R 6'!B42</f>
        <v>0</v>
      </c>
      <c r="S35" s="71">
        <f>'R 6'!L42</f>
        <v>0</v>
      </c>
      <c r="T35" s="69">
        <f>'R 7'!B42</f>
        <v>47511</v>
      </c>
      <c r="U35" s="71">
        <f>'R 7'!L42</f>
        <v>1</v>
      </c>
      <c r="V35" s="69">
        <f>F!B42</f>
        <v>18112</v>
      </c>
      <c r="W35" s="71">
        <f>F!L42</f>
        <v>3</v>
      </c>
    </row>
    <row r="36" spans="1:23" ht="13.5" thickBot="1">
      <c r="A36" s="126"/>
      <c r="B36" s="143" t="s">
        <v>858</v>
      </c>
      <c r="C36" s="66" t="s">
        <v>859</v>
      </c>
      <c r="D36" s="129" t="s">
        <v>861</v>
      </c>
      <c r="E36" s="135" t="s">
        <v>862</v>
      </c>
      <c r="H36" s="69">
        <f>'R 1'!B43</f>
        <v>11564</v>
      </c>
      <c r="I36" s="71">
        <f>'R 1'!L43</f>
        <v>1</v>
      </c>
      <c r="J36" s="69">
        <f>'R 2'!B43</f>
        <v>32484</v>
      </c>
      <c r="K36" s="71">
        <f>'R 2'!L43</f>
        <v>2</v>
      </c>
      <c r="L36" s="69">
        <f>'R 3'!B43</f>
        <v>41840</v>
      </c>
      <c r="M36" s="71">
        <f>'R 3'!L43</f>
        <v>1</v>
      </c>
      <c r="N36" s="69">
        <f>'R 4'!B43</f>
        <v>0</v>
      </c>
      <c r="O36" s="71">
        <f>'R 4'!L43</f>
        <v>0</v>
      </c>
      <c r="P36" s="69">
        <f>'R 5'!B43</f>
        <v>52019</v>
      </c>
      <c r="Q36" s="71">
        <f>'R 5'!L43</f>
        <v>2</v>
      </c>
      <c r="R36" s="69">
        <f>'R 6'!B43</f>
        <v>0</v>
      </c>
      <c r="S36" s="71">
        <f>'R 6'!L43</f>
        <v>0</v>
      </c>
      <c r="T36" s="69">
        <f>'R 7'!B43</f>
        <v>11402</v>
      </c>
      <c r="U36" s="71">
        <f>'R 7'!L43</f>
        <v>3</v>
      </c>
      <c r="V36" s="69">
        <f>F!B43</f>
        <v>11400</v>
      </c>
      <c r="W36" s="71">
        <f>F!L43</f>
        <v>3</v>
      </c>
    </row>
    <row r="37" spans="1:23" ht="13.5" thickBot="1">
      <c r="A37" s="126"/>
      <c r="B37" s="138"/>
      <c r="C37" s="145"/>
      <c r="D37" s="82"/>
      <c r="E37" s="113"/>
      <c r="H37" s="69">
        <f>'R 1'!H40</f>
        <v>15806</v>
      </c>
      <c r="I37" s="71">
        <f>'R 1'!N40</f>
        <v>3</v>
      </c>
      <c r="J37" s="69">
        <f>'R 2'!H40</f>
        <v>31534</v>
      </c>
      <c r="K37" s="71">
        <f>'R 2'!N40</f>
        <v>1</v>
      </c>
      <c r="L37" s="69">
        <f>'R 3'!H40</f>
        <v>4936</v>
      </c>
      <c r="M37" s="71">
        <f>'R 3'!N40</f>
        <v>3</v>
      </c>
      <c r="N37" s="69">
        <f>'R 4'!H40</f>
        <v>0</v>
      </c>
      <c r="O37" s="71">
        <f>'R 4'!N40</f>
      </c>
      <c r="P37" s="69">
        <f>'R 5'!H40</f>
        <v>21857</v>
      </c>
      <c r="Q37" s="71">
        <f>'R 5'!N40</f>
        <v>1</v>
      </c>
      <c r="R37" s="69">
        <f>'R 6'!H40</f>
        <v>0</v>
      </c>
      <c r="S37" s="71">
        <f>'R 6'!N40</f>
      </c>
      <c r="T37" s="69">
        <f>'R 7'!H40</f>
        <v>50067</v>
      </c>
      <c r="U37" s="71">
        <f>'R 7'!N40</f>
        <v>1</v>
      </c>
      <c r="V37" s="69">
        <f>F!H40</f>
        <v>21857</v>
      </c>
      <c r="W37" s="71">
        <f>F!N40</f>
        <v>2</v>
      </c>
    </row>
    <row r="38" spans="1:23" ht="12.75">
      <c r="A38" s="126" t="s">
        <v>572</v>
      </c>
      <c r="B38" s="128" t="s">
        <v>853</v>
      </c>
      <c r="C38" s="73" t="s">
        <v>858</v>
      </c>
      <c r="D38" s="141"/>
      <c r="E38" s="156"/>
      <c r="H38" s="69">
        <f>'R 1'!H41</f>
        <v>21806</v>
      </c>
      <c r="I38" s="71">
        <f>'R 1'!N41</f>
        <v>1</v>
      </c>
      <c r="J38" s="69">
        <f>'R 2'!H41</f>
        <v>42781</v>
      </c>
      <c r="K38" s="71">
        <f>'R 2'!N41</f>
        <v>1</v>
      </c>
      <c r="L38" s="69">
        <f>'R 3'!H41</f>
        <v>23809</v>
      </c>
      <c r="M38" s="71">
        <f>'R 3'!N41</f>
        <v>3</v>
      </c>
      <c r="N38" s="69">
        <f>'R 4'!H41</f>
        <v>0</v>
      </c>
      <c r="O38" s="71">
        <f>'R 4'!N41</f>
      </c>
      <c r="P38" s="69">
        <f>'R 5'!H41</f>
        <v>47589</v>
      </c>
      <c r="Q38" s="71">
        <f>'R 5'!N41</f>
        <v>1</v>
      </c>
      <c r="R38" s="69">
        <f>'R 6'!H41</f>
        <v>0</v>
      </c>
      <c r="S38" s="71">
        <f>'R 6'!N41</f>
      </c>
      <c r="T38" s="69">
        <f>'R 7'!H41</f>
        <v>41254</v>
      </c>
      <c r="U38" s="71">
        <f>'R 7'!N41</f>
        <v>3</v>
      </c>
      <c r="V38" s="69">
        <f>F!H41</f>
        <v>34517</v>
      </c>
      <c r="W38" s="71">
        <f>F!N41</f>
        <v>1</v>
      </c>
    </row>
    <row r="39" spans="1:23" ht="12.75">
      <c r="A39" s="126"/>
      <c r="B39" s="129" t="s">
        <v>854</v>
      </c>
      <c r="C39" s="81" t="s">
        <v>857</v>
      </c>
      <c r="D39" s="154"/>
      <c r="E39" s="73"/>
      <c r="H39" s="69">
        <f>'R 1'!H42</f>
        <v>40509</v>
      </c>
      <c r="I39" s="71">
        <f>'R 1'!N42</f>
        <v>3</v>
      </c>
      <c r="J39" s="69">
        <f>'R 2'!H42</f>
        <v>14885</v>
      </c>
      <c r="K39" s="71">
        <f>'R 2'!N42</f>
        <v>3</v>
      </c>
      <c r="L39" s="69">
        <f>'R 3'!H42</f>
        <v>25062</v>
      </c>
      <c r="M39" s="71">
        <f>'R 3'!N42</f>
        <v>2</v>
      </c>
      <c r="N39" s="69">
        <f>'R 4'!H42</f>
        <v>0</v>
      </c>
      <c r="O39" s="71">
        <f>'R 4'!N42</f>
      </c>
      <c r="P39" s="69">
        <f>'R 5'!H42</f>
        <v>10944</v>
      </c>
      <c r="Q39" s="71">
        <f>'R 5'!N42</f>
        <v>1</v>
      </c>
      <c r="R39" s="69">
        <f>'R 6'!H42</f>
        <v>0</v>
      </c>
      <c r="S39" s="71">
        <f>'R 6'!N42</f>
      </c>
      <c r="T39" s="69">
        <f>'R 7'!H42</f>
        <v>11564</v>
      </c>
      <c r="U39" s="71">
        <f>'R 7'!N42</f>
        <v>3</v>
      </c>
      <c r="V39" s="69">
        <f>F!H42</f>
        <v>47511</v>
      </c>
      <c r="W39" s="71">
        <f>F!N42</f>
        <v>1</v>
      </c>
    </row>
    <row r="40" spans="1:23" ht="13.5" thickBot="1">
      <c r="A40" s="126"/>
      <c r="B40" s="144" t="s">
        <v>855</v>
      </c>
      <c r="C40" s="151" t="s">
        <v>856</v>
      </c>
      <c r="D40" s="128"/>
      <c r="E40" s="81"/>
      <c r="H40" s="69">
        <f>'R 1'!H43</f>
        <v>4898</v>
      </c>
      <c r="I40" s="71">
        <f>'R 1'!N43</f>
        <v>3</v>
      </c>
      <c r="J40" s="69">
        <f>'R 2'!H43</f>
        <v>41840</v>
      </c>
      <c r="K40" s="71">
        <f>'R 2'!N43</f>
        <v>2</v>
      </c>
      <c r="L40" s="69">
        <f>'R 3'!H43</f>
        <v>52019</v>
      </c>
      <c r="M40" s="71">
        <f>'R 3'!N43</f>
        <v>3</v>
      </c>
      <c r="N40" s="69">
        <f>'R 4'!H43</f>
        <v>0</v>
      </c>
      <c r="O40" s="71">
        <f>'R 4'!N43</f>
      </c>
      <c r="P40" s="69">
        <f>'R 5'!H43</f>
        <v>11402</v>
      </c>
      <c r="Q40" s="71">
        <f>'R 5'!N43</f>
        <v>2</v>
      </c>
      <c r="R40" s="69">
        <f>'R 6'!H43</f>
        <v>0</v>
      </c>
      <c r="S40" s="71">
        <f>'R 6'!N43</f>
      </c>
      <c r="T40" s="69">
        <f>'R 7'!H43</f>
        <v>0</v>
      </c>
      <c r="U40" s="71">
        <f>'R 7'!N43</f>
        <v>0</v>
      </c>
      <c r="V40" s="69">
        <f>F!H43</f>
        <v>11402</v>
      </c>
      <c r="W40" s="71">
        <f>F!N43</f>
        <v>1</v>
      </c>
    </row>
    <row r="41" spans="1:23" ht="13.5" thickBot="1">
      <c r="A41" s="126"/>
      <c r="B41" s="128"/>
      <c r="C41" s="72"/>
      <c r="D41" s="82"/>
      <c r="E41" s="113"/>
      <c r="H41" s="69">
        <f>'R 1'!B48</f>
        <v>31534</v>
      </c>
      <c r="I41" s="71">
        <f>'R 1'!L48</f>
        <v>1</v>
      </c>
      <c r="J41" s="69">
        <f>'R 2'!B48</f>
        <v>4936</v>
      </c>
      <c r="K41" s="71">
        <f>'R 2'!L48</f>
        <v>1</v>
      </c>
      <c r="L41" s="69">
        <f>'R 3'!B48</f>
        <v>21857</v>
      </c>
      <c r="M41" s="71">
        <f>'R 3'!L48</f>
        <v>2</v>
      </c>
      <c r="N41" s="69">
        <f>'R 4'!B48</f>
        <v>0</v>
      </c>
      <c r="O41" s="71">
        <f>'R 4'!L48</f>
        <v>0</v>
      </c>
      <c r="P41" s="69">
        <f>'R 5'!B48</f>
        <v>50067</v>
      </c>
      <c r="Q41" s="71">
        <f>'R 5'!L48</f>
        <v>3</v>
      </c>
      <c r="R41" s="69">
        <f>'R 6'!B48</f>
        <v>0</v>
      </c>
      <c r="S41" s="71">
        <f>'R 6'!L48</f>
        <v>0</v>
      </c>
      <c r="T41" s="69">
        <f>'R 7'!B48</f>
        <v>17892</v>
      </c>
      <c r="U41" s="71">
        <f>'R 7'!L48</f>
        <v>2</v>
      </c>
      <c r="V41" s="69">
        <f>F!B48</f>
        <v>24651</v>
      </c>
      <c r="W41" s="71">
        <f>F!L48</f>
        <v>3</v>
      </c>
    </row>
    <row r="42" spans="1:23" ht="12.75">
      <c r="A42" s="126" t="s">
        <v>573</v>
      </c>
      <c r="B42" s="129" t="s">
        <v>857</v>
      </c>
      <c r="C42" s="152" t="s">
        <v>855</v>
      </c>
      <c r="D42" s="141" t="s">
        <v>862</v>
      </c>
      <c r="E42" s="156" t="s">
        <v>863</v>
      </c>
      <c r="H42" s="69">
        <f>'R 1'!B49</f>
        <v>14885</v>
      </c>
      <c r="I42" s="71">
        <f>'R 1'!L49</f>
        <v>2</v>
      </c>
      <c r="J42" s="69">
        <f>'R 2'!B49</f>
        <v>25062</v>
      </c>
      <c r="K42" s="71">
        <f>'R 2'!L49</f>
        <v>1</v>
      </c>
      <c r="L42" s="69">
        <f>'R 3'!B49</f>
        <v>47589</v>
      </c>
      <c r="M42" s="71">
        <f>'R 3'!L49</f>
        <v>1</v>
      </c>
      <c r="N42" s="69">
        <f>'R 4'!B49</f>
        <v>0</v>
      </c>
      <c r="O42" s="71">
        <f>'R 4'!L49</f>
        <v>0</v>
      </c>
      <c r="P42" s="69">
        <f>'R 5'!B49</f>
        <v>41254</v>
      </c>
      <c r="Q42" s="71">
        <f>'R 5'!L49</f>
        <v>3</v>
      </c>
      <c r="R42" s="69">
        <f>'R 6'!B49</f>
        <v>0</v>
      </c>
      <c r="S42" s="71">
        <f>'R 6'!L49</f>
        <v>0</v>
      </c>
      <c r="T42" s="69">
        <f>'R 7'!B49</f>
        <v>15806</v>
      </c>
      <c r="U42" s="71">
        <f>'R 7'!L49</f>
        <v>1</v>
      </c>
      <c r="V42" s="69">
        <f>F!B49</f>
        <v>26018</v>
      </c>
      <c r="W42" s="71">
        <f>F!L49</f>
        <v>2</v>
      </c>
    </row>
    <row r="43" spans="1:23" ht="12.75">
      <c r="A43" s="126"/>
      <c r="B43" s="128" t="s">
        <v>858</v>
      </c>
      <c r="C43" s="72" t="s">
        <v>854</v>
      </c>
      <c r="D43" s="154" t="s">
        <v>865</v>
      </c>
      <c r="E43" s="73" t="s">
        <v>861</v>
      </c>
      <c r="H43" s="69">
        <f>'R 1'!B50</f>
        <v>48879</v>
      </c>
      <c r="I43" s="71">
        <f>'R 1'!L50</f>
        <v>3</v>
      </c>
      <c r="J43" s="69">
        <f>'R 2'!B50</f>
        <v>52019</v>
      </c>
      <c r="K43" s="71">
        <f>'R 2'!L50</f>
        <v>3</v>
      </c>
      <c r="L43" s="69">
        <f>'R 3'!B50</f>
        <v>1970</v>
      </c>
      <c r="M43" s="71">
        <f>'R 3'!L50</f>
        <v>1</v>
      </c>
      <c r="N43" s="69">
        <f>'R 4'!B50</f>
        <v>0</v>
      </c>
      <c r="O43" s="71">
        <f>'R 4'!L50</f>
        <v>0</v>
      </c>
      <c r="P43" s="69">
        <f>'R 5'!B50</f>
        <v>11067</v>
      </c>
      <c r="Q43" s="71">
        <f>'R 5'!L50</f>
        <v>1</v>
      </c>
      <c r="R43" s="69">
        <f>'R 6'!B50</f>
        <v>0</v>
      </c>
      <c r="S43" s="71">
        <f>'R 6'!L50</f>
        <v>0</v>
      </c>
      <c r="T43" s="69">
        <f>'R 7'!B50</f>
        <v>40509</v>
      </c>
      <c r="U43" s="71">
        <f>'R 7'!L50</f>
        <v>1</v>
      </c>
      <c r="V43" s="69">
        <f>F!B50</f>
        <v>25933</v>
      </c>
      <c r="W43" s="71">
        <f>F!L50</f>
        <v>2</v>
      </c>
    </row>
    <row r="44" spans="1:23" ht="13.5" thickBot="1">
      <c r="A44" s="126"/>
      <c r="B44" s="140" t="s">
        <v>859</v>
      </c>
      <c r="C44" s="149" t="s">
        <v>853</v>
      </c>
      <c r="D44" s="128" t="s">
        <v>864</v>
      </c>
      <c r="E44" s="81" t="s">
        <v>860</v>
      </c>
      <c r="H44" s="69">
        <f>'R 1'!B51</f>
        <v>11553</v>
      </c>
      <c r="I44" s="71">
        <f>'R 1'!L51</f>
        <v>2</v>
      </c>
      <c r="J44" s="69">
        <f>'R 2'!B51</f>
        <v>28762</v>
      </c>
      <c r="K44" s="71">
        <f>'R 2'!L51</f>
        <v>3</v>
      </c>
      <c r="L44" s="69">
        <f>'R 3'!B51</f>
        <v>11402</v>
      </c>
      <c r="M44" s="71">
        <f>'R 3'!L51</f>
        <v>2</v>
      </c>
      <c r="N44" s="69">
        <f>'R 4'!B51</f>
        <v>0</v>
      </c>
      <c r="O44" s="71">
        <f>'R 4'!L51</f>
        <v>0</v>
      </c>
      <c r="P44" s="69">
        <f>'R 5'!B51</f>
        <v>11564</v>
      </c>
      <c r="Q44" s="71">
        <f>'R 5'!L51</f>
        <v>2</v>
      </c>
      <c r="R44" s="69">
        <f>'R 6'!B51</f>
        <v>0</v>
      </c>
      <c r="S44" s="71">
        <f>'R 6'!L51</f>
        <v>0</v>
      </c>
      <c r="T44" s="69">
        <f>'R 7'!B51</f>
        <v>4898</v>
      </c>
      <c r="U44" s="71">
        <f>'R 7'!L51</f>
        <v>1</v>
      </c>
      <c r="V44" s="69">
        <f>F!B51</f>
        <v>38016</v>
      </c>
      <c r="W44" s="71">
        <f>F!L51</f>
        <v>1</v>
      </c>
    </row>
    <row r="45" spans="1:23" ht="13.5" thickBot="1">
      <c r="A45" s="126"/>
      <c r="B45" s="140"/>
      <c r="C45" s="149"/>
      <c r="D45" s="67"/>
      <c r="E45" s="67"/>
      <c r="H45" s="69">
        <f>'R 1'!H48</f>
        <v>21857</v>
      </c>
      <c r="I45" s="71">
        <f>'R 1'!N48</f>
        <v>3</v>
      </c>
      <c r="J45" s="69">
        <f>'R 2'!H48</f>
        <v>49743</v>
      </c>
      <c r="K45" s="71">
        <f>'R 2'!N48</f>
        <v>3</v>
      </c>
      <c r="L45" s="69">
        <f>'R 3'!H48</f>
        <v>17892</v>
      </c>
      <c r="M45" s="71">
        <f>'R 3'!N48</f>
        <v>2</v>
      </c>
      <c r="N45" s="69">
        <f>'R 4'!H48</f>
        <v>0</v>
      </c>
      <c r="O45" s="71">
        <f>'R 4'!N48</f>
      </c>
      <c r="P45" s="69">
        <f>'R 5'!H48</f>
        <v>31534</v>
      </c>
      <c r="Q45" s="71">
        <f>'R 5'!N48</f>
        <v>1</v>
      </c>
      <c r="R45" s="69">
        <f>'R 6'!H48</f>
        <v>0</v>
      </c>
      <c r="S45" s="71">
        <f>'R 6'!N48</f>
      </c>
      <c r="T45" s="69">
        <f>'R 7'!H48</f>
        <v>4936</v>
      </c>
      <c r="U45" s="71">
        <f>'R 7'!N48</f>
        <v>2</v>
      </c>
      <c r="V45" s="69">
        <f>F!H48</f>
        <v>42781</v>
      </c>
      <c r="W45" s="71">
        <f>F!N48</f>
        <v>1</v>
      </c>
    </row>
    <row r="46" spans="1:23" ht="13.5" thickBot="1">
      <c r="A46" s="126" t="s">
        <v>146</v>
      </c>
      <c r="B46" s="149" t="s">
        <v>860</v>
      </c>
      <c r="C46" s="149" t="s">
        <v>853</v>
      </c>
      <c r="D46" s="70"/>
      <c r="E46" s="70"/>
      <c r="F46" s="70"/>
      <c r="H46" s="69">
        <f>'R 1'!H49</f>
        <v>34517</v>
      </c>
      <c r="I46" s="71">
        <f>'R 1'!N49</f>
        <v>2</v>
      </c>
      <c r="J46" s="69">
        <f>'R 2'!H49</f>
        <v>41254</v>
      </c>
      <c r="K46" s="71">
        <f>'R 2'!N49</f>
        <v>3</v>
      </c>
      <c r="L46" s="69">
        <f>'R 3'!H49</f>
        <v>15806</v>
      </c>
      <c r="M46" s="71">
        <f>'R 3'!N49</f>
        <v>3</v>
      </c>
      <c r="N46" s="69">
        <f>'R 4'!H49</f>
        <v>0</v>
      </c>
      <c r="O46" s="71">
        <f>'R 4'!N49</f>
      </c>
      <c r="P46" s="69">
        <f>'R 5'!H49</f>
        <v>42781</v>
      </c>
      <c r="Q46" s="71">
        <f>'R 5'!N49</f>
        <v>1</v>
      </c>
      <c r="R46" s="69">
        <f>'R 6'!H49</f>
        <v>0</v>
      </c>
      <c r="S46" s="71">
        <f>'R 6'!N49</f>
      </c>
      <c r="T46" s="69">
        <f>'R 7'!H49</f>
        <v>23809</v>
      </c>
      <c r="U46" s="71">
        <f>'R 7'!N49</f>
        <v>3</v>
      </c>
      <c r="V46" s="69">
        <f>F!H49</f>
        <v>14885</v>
      </c>
      <c r="W46" s="71">
        <f>F!N49</f>
        <v>2</v>
      </c>
    </row>
    <row r="47" spans="1:23" ht="13.5" thickBot="1">
      <c r="A47" s="126"/>
      <c r="B47" s="151" t="s">
        <v>864</v>
      </c>
      <c r="C47" s="156" t="s">
        <v>856</v>
      </c>
      <c r="D47" s="70"/>
      <c r="E47" s="70"/>
      <c r="H47" s="69">
        <f>'R 1'!H50</f>
        <v>10944</v>
      </c>
      <c r="I47" s="71">
        <f>'R 1'!N50</f>
        <v>1</v>
      </c>
      <c r="J47" s="69">
        <f>'R 2'!H50</f>
        <v>10283</v>
      </c>
      <c r="K47" s="71">
        <f>'R 2'!N50</f>
        <v>1</v>
      </c>
      <c r="L47" s="69">
        <f>'R 3'!H50</f>
        <v>27847</v>
      </c>
      <c r="M47" s="71">
        <f>'R 3'!N50</f>
        <v>3</v>
      </c>
      <c r="N47" s="69">
        <f>'R 4'!H50</f>
        <v>0</v>
      </c>
      <c r="O47" s="71">
        <f>'R 4'!N50</f>
      </c>
      <c r="P47" s="69">
        <f>'R 5'!H50</f>
        <v>14885</v>
      </c>
      <c r="Q47" s="71">
        <f>'R 5'!N50</f>
        <v>3</v>
      </c>
      <c r="R47" s="69">
        <f>'R 6'!H50</f>
        <v>0</v>
      </c>
      <c r="S47" s="71">
        <f>'R 6'!N50</f>
      </c>
      <c r="T47" s="69">
        <f>'R 7'!H50</f>
        <v>25062</v>
      </c>
      <c r="U47" s="71">
        <f>'R 7'!N50</f>
        <v>3</v>
      </c>
      <c r="V47" s="69">
        <f>F!H50</f>
        <v>50458</v>
      </c>
      <c r="W47" s="71">
        <f>F!N50</f>
        <v>2</v>
      </c>
    </row>
    <row r="48" spans="1:23" ht="13.5" thickBot="1">
      <c r="A48" s="126"/>
      <c r="B48" s="146" t="s">
        <v>861</v>
      </c>
      <c r="C48" s="146" t="s">
        <v>854</v>
      </c>
      <c r="D48" s="70"/>
      <c r="E48" s="70"/>
      <c r="H48" s="72">
        <f>'R 1'!H51</f>
        <v>1970</v>
      </c>
      <c r="I48" s="74">
        <f>'R 1'!N51</f>
        <v>2</v>
      </c>
      <c r="J48" s="72">
        <f>'R 2'!H51</f>
        <v>11549</v>
      </c>
      <c r="K48" s="74">
        <f>'R 2'!N51</f>
        <v>1</v>
      </c>
      <c r="L48" s="72">
        <f>'R 3'!H51</f>
        <v>35998</v>
      </c>
      <c r="M48" s="74">
        <f>'R 3'!N51</f>
        <v>2</v>
      </c>
      <c r="N48" s="72">
        <f>'R 4'!H51</f>
        <v>0</v>
      </c>
      <c r="O48" s="74">
        <f>'R 4'!N51</f>
      </c>
      <c r="P48" s="72">
        <f>'R 5'!H51</f>
        <v>50458</v>
      </c>
      <c r="Q48" s="74">
        <f>'R 5'!N51</f>
        <v>2</v>
      </c>
      <c r="R48" s="72">
        <f>'R 6'!H51</f>
        <v>0</v>
      </c>
      <c r="S48" s="74">
        <f>'R 6'!N51</f>
      </c>
      <c r="T48" s="72">
        <f>'R 7'!H51</f>
        <v>52019</v>
      </c>
      <c r="U48" s="74">
        <f>'R 7'!N51</f>
        <v>3</v>
      </c>
      <c r="V48" s="72">
        <f>F!H51</f>
        <v>11451</v>
      </c>
      <c r="W48" s="74">
        <f>F!N51</f>
        <v>3</v>
      </c>
    </row>
    <row r="49" spans="1:5" ht="12.75">
      <c r="A49" s="126"/>
      <c r="B49" s="156" t="s">
        <v>863</v>
      </c>
      <c r="C49" s="73" t="s">
        <v>858</v>
      </c>
      <c r="D49" s="70"/>
      <c r="E49" s="70"/>
    </row>
    <row r="50" spans="1:3" ht="13.5" thickBot="1">
      <c r="A50" s="126"/>
      <c r="B50" s="154" t="s">
        <v>857</v>
      </c>
      <c r="C50" s="154" t="s">
        <v>865</v>
      </c>
    </row>
    <row r="51" spans="1:3" ht="12.75">
      <c r="A51" s="126"/>
      <c r="B51" s="66" t="s">
        <v>859</v>
      </c>
      <c r="C51" s="141" t="s">
        <v>862</v>
      </c>
    </row>
    <row r="52" spans="1:3" ht="13.5" thickBot="1">
      <c r="A52" s="126"/>
      <c r="B52" s="144" t="s">
        <v>855</v>
      </c>
      <c r="C52" s="137"/>
    </row>
  </sheetData>
  <sheetProtection password="C40F" sheet="1" objects="1" scenarios="1"/>
  <protectedRanges>
    <protectedRange password="89A0" sqref="B18:E44 G3:G10 B5:E11 B45:C52" name="Bereik2"/>
  </protectedRange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2"/>
  <dimension ref="A1:R71"/>
  <sheetViews>
    <sheetView showGridLines="0" zoomScale="120" zoomScaleNormal="120" workbookViewId="0" topLeftCell="A1">
      <selection activeCell="A2" sqref="A2"/>
    </sheetView>
  </sheetViews>
  <sheetFormatPr defaultColWidth="9.140625" defaultRowHeight="12.75"/>
  <cols>
    <col min="1" max="1" width="5.57421875" style="0" customWidth="1"/>
    <col min="2" max="2" width="7.28125" style="0" customWidth="1"/>
    <col min="3" max="3" width="2.7109375" style="0" customWidth="1"/>
    <col min="4" max="4" width="19.7109375" style="0" customWidth="1"/>
    <col min="5" max="5" width="3.28125" style="0" customWidth="1"/>
    <col min="6" max="6" width="5.28125" style="0" customWidth="1"/>
    <col min="7" max="7" width="6.421875" style="0" customWidth="1"/>
    <col min="8" max="8" width="7.28125" style="0" customWidth="1"/>
    <col min="9" max="9" width="22.140625" style="0" customWidth="1"/>
    <col min="10" max="10" width="1.8515625" style="0" customWidth="1"/>
    <col min="11" max="11" width="5.28125" style="0" customWidth="1"/>
    <col min="12" max="12" width="3.140625" style="0" customWidth="1"/>
    <col min="13" max="13" width="1.28515625" style="0" customWidth="1"/>
    <col min="14" max="14" width="3.28125" style="0" customWidth="1"/>
    <col min="15" max="15" width="3.28125" style="0" bestFit="1" customWidth="1"/>
    <col min="16" max="16" width="1.1484375" style="0" customWidth="1"/>
    <col min="17" max="17" width="3.00390625" style="0" customWidth="1"/>
    <col min="18" max="18" width="1.8515625" style="0" customWidth="1"/>
  </cols>
  <sheetData>
    <row r="1" spans="1:18" ht="15">
      <c r="A1" s="162" t="s">
        <v>690</v>
      </c>
      <c r="B1" s="162"/>
      <c r="C1" s="162"/>
      <c r="D1" s="1" t="str">
        <f>'R 1'!D1</f>
        <v>2A</v>
      </c>
      <c r="E1" s="2"/>
      <c r="F1" s="163" t="s">
        <v>691</v>
      </c>
      <c r="G1" s="163"/>
      <c r="H1" s="1">
        <v>2</v>
      </c>
      <c r="I1" s="3" t="s">
        <v>692</v>
      </c>
      <c r="J1" s="164">
        <f>gegevens!G4</f>
        <v>39423</v>
      </c>
      <c r="K1" s="165"/>
      <c r="L1" s="165"/>
      <c r="M1" s="165"/>
      <c r="N1" s="165"/>
      <c r="O1" s="6"/>
      <c r="P1" s="2"/>
      <c r="Q1" s="2"/>
      <c r="R1" s="2"/>
    </row>
    <row r="2" spans="1:18" ht="15">
      <c r="A2" s="1"/>
      <c r="B2" s="1"/>
      <c r="C2" s="1"/>
      <c r="D2" s="1"/>
      <c r="E2" s="2"/>
      <c r="F2" s="3"/>
      <c r="G2" s="3"/>
      <c r="H2" s="1"/>
      <c r="I2" s="3"/>
      <c r="J2" s="4"/>
      <c r="K2" s="5"/>
      <c r="L2" s="5"/>
      <c r="M2" s="5"/>
      <c r="N2" s="5"/>
      <c r="O2" s="6"/>
      <c r="P2" s="2"/>
      <c r="Q2" s="2"/>
      <c r="R2" s="2"/>
    </row>
    <row r="3" spans="1:18" ht="15">
      <c r="A3" s="7"/>
      <c r="B3" s="7"/>
      <c r="C3" s="166" t="str">
        <f>gegevens!B22</f>
        <v>Colle Sint Niklaas</v>
      </c>
      <c r="D3" s="166"/>
      <c r="E3" s="166"/>
      <c r="F3" s="166"/>
      <c r="G3" s="166"/>
      <c r="H3" s="9" t="s">
        <v>693</v>
      </c>
      <c r="I3" s="167" t="str">
        <f>gegevens!C22</f>
        <v>S.C. Jean Jaurès 1</v>
      </c>
      <c r="J3" s="167"/>
      <c r="K3" s="167"/>
      <c r="L3" s="167"/>
      <c r="M3" s="167"/>
      <c r="N3" s="10"/>
      <c r="O3" s="11">
        <f>L9</f>
        <v>7</v>
      </c>
      <c r="P3" s="12" t="s">
        <v>693</v>
      </c>
      <c r="Q3" s="13">
        <f>N9</f>
        <v>9</v>
      </c>
      <c r="R3" s="2"/>
    </row>
    <row r="4" spans="1:18" ht="15">
      <c r="A4" s="14" t="s">
        <v>694</v>
      </c>
      <c r="B4" s="15" t="s">
        <v>695</v>
      </c>
      <c r="C4" s="168" t="s">
        <v>696</v>
      </c>
      <c r="D4" s="169"/>
      <c r="E4" s="170"/>
      <c r="F4" s="16" t="s">
        <v>697</v>
      </c>
      <c r="G4" s="14" t="s">
        <v>698</v>
      </c>
      <c r="H4" s="17" t="s">
        <v>695</v>
      </c>
      <c r="I4" s="168" t="s">
        <v>699</v>
      </c>
      <c r="J4" s="170"/>
      <c r="K4" s="16" t="s">
        <v>697</v>
      </c>
      <c r="L4" s="171" t="s">
        <v>700</v>
      </c>
      <c r="M4" s="172"/>
      <c r="N4" s="173"/>
      <c r="O4" s="171" t="s">
        <v>698</v>
      </c>
      <c r="P4" s="172"/>
      <c r="Q4" s="173"/>
      <c r="R4" s="2"/>
    </row>
    <row r="5" spans="1:18" ht="15">
      <c r="A5" s="18">
        <v>1</v>
      </c>
      <c r="B5" s="83">
        <v>49727</v>
      </c>
      <c r="C5" s="168" t="str">
        <f>IF(B5="","",IF(ISERROR(PROPER(VLOOKUP(B5,elo!$A$2:$C$1891,2,FALSE))),"Stamnummer niet gevonden",PROPER(VLOOKUP(B5,elo!$A$2:$C$1891,2,FALSE))))</f>
        <v>Tondeleir Jo</v>
      </c>
      <c r="D5" s="169"/>
      <c r="E5" s="170"/>
      <c r="F5" s="16">
        <f>IF(B5="","",IF(ISERROR(VLOOKUP(B5,elo!$A$2:$C$1891,3,FALSE)),"Fout",VLOOKUP(B5,elo!$A$2:$C$1891,3,FALSE)))</f>
        <v>1584</v>
      </c>
      <c r="G5" s="18">
        <f>IF(OR(L5=0,L5=1),0,IF(L5=2,4,IF(L5=3,8,"FOUT")))</f>
        <v>4</v>
      </c>
      <c r="H5" s="83">
        <v>8401</v>
      </c>
      <c r="I5" s="168" t="str">
        <f>IF(H5="","",IF(ISERROR(PROPER(VLOOKUP(H5,elo!$A$2:$C$1891,2,FALSE))),"Stamnummer niet gevonden",PROPER(VLOOKUP(H5,elo!$A$2:$C$1891,2,FALSE))))</f>
        <v>Dhooge Achiel</v>
      </c>
      <c r="J5" s="170"/>
      <c r="K5" s="16">
        <f>IF(H5="","",IF(ISERROR(VLOOKUP(H5,elo!$A$2:$C$1891,3,FALSE)),"Fout",VLOOKUP(H5,elo!$A$2:$C$1891,3,FALSE)))</f>
        <v>1673</v>
      </c>
      <c r="L5" s="16">
        <v>2</v>
      </c>
      <c r="M5" s="16" t="s">
        <v>693</v>
      </c>
      <c r="N5" s="87">
        <f>IF(L5=1,3,IF(L5=2,2,IF(L5=3,1,IF(L5="","","fout"))))</f>
        <v>2</v>
      </c>
      <c r="O5" s="171">
        <f>IF(OR(N5=0,N5=1,N5=""),0,IF(N5=2,4,IF(N5=3,8,"FOUT")))</f>
        <v>4</v>
      </c>
      <c r="P5" s="172"/>
      <c r="Q5" s="173"/>
      <c r="R5" s="2"/>
    </row>
    <row r="6" spans="1:18" ht="15">
      <c r="A6" s="18">
        <v>2</v>
      </c>
      <c r="B6" s="83">
        <v>36081</v>
      </c>
      <c r="C6" s="168" t="str">
        <f>IF(B6="","",IF(ISERROR(PROPER(VLOOKUP(B6,elo!$A$2:$C$1891,2,FALSE))),"Stamnummer niet gevonden",PROPER(VLOOKUP(B6,elo!$A$2:$C$1891,2,FALSE))))</f>
        <v>Van Brande Eric</v>
      </c>
      <c r="D6" s="169"/>
      <c r="E6" s="170"/>
      <c r="F6" s="16">
        <f>IF(B6="","",IF(ISERROR(VLOOKUP(B6,elo!$A$2:$C$1891,3,FALSE)),"Fout",VLOOKUP(B6,elo!$A$2:$C$1891,3,FALSE)))</f>
        <v>1366</v>
      </c>
      <c r="G6" s="18">
        <f>IF(OR(L6=0,L6=1),0,IF(L6=2,3,IF(L6=3,6,"FOUT")))</f>
        <v>0</v>
      </c>
      <c r="H6" s="83">
        <v>21806</v>
      </c>
      <c r="I6" s="168" t="str">
        <f>IF(H6="","",IF(ISERROR(PROPER(VLOOKUP(H6,elo!$A$2:$C$1891,2,FALSE))),"Stamnummer niet gevonden",PROPER(VLOOKUP(H6,elo!$A$2:$C$1891,2,FALSE))))</f>
        <v>Veroeven Albert</v>
      </c>
      <c r="J6" s="170"/>
      <c r="K6" s="16">
        <f>IF(H6="","",IF(ISERROR(VLOOKUP(H6,elo!$A$2:$C$1891,3,FALSE)),"Fout",VLOOKUP(H6,elo!$A$2:$C$1891,3,FALSE)))</f>
        <v>1637</v>
      </c>
      <c r="L6" s="16">
        <v>1</v>
      </c>
      <c r="M6" s="16" t="s">
        <v>693</v>
      </c>
      <c r="N6" s="87">
        <f>IF(L6=1,3,IF(L6=2,2,IF(L6=3,1,IF(L6="","","fout"))))</f>
        <v>3</v>
      </c>
      <c r="O6" s="171">
        <f>IF(OR(N6=0,N6=1,N6=""),0,IF(N6=2,3,IF(N6=3,6,"FOUT")))</f>
        <v>6</v>
      </c>
      <c r="P6" s="172"/>
      <c r="Q6" s="173"/>
      <c r="R6" s="2"/>
    </row>
    <row r="7" spans="1:18" ht="15">
      <c r="A7" s="18">
        <v>3</v>
      </c>
      <c r="B7" s="83">
        <v>48321</v>
      </c>
      <c r="C7" s="168" t="str">
        <f>IF(B7="","",IF(ISERROR(PROPER(VLOOKUP(B7,elo!$A$2:$C$1891,2,FALSE))),"Stamnummer niet gevonden",PROPER(VLOOKUP(B7,elo!$A$2:$C$1891,2,FALSE))))</f>
        <v>Vertongen Jurgen</v>
      </c>
      <c r="D7" s="169"/>
      <c r="E7" s="170"/>
      <c r="F7" s="16">
        <f>IF(B7="","",IF(ISERROR(VLOOKUP(B7,elo!$A$2:$C$1891,3,FALSE)),"Fout",VLOOKUP(B7,elo!$A$2:$C$1891,3,FALSE)))</f>
        <v>1400</v>
      </c>
      <c r="G7" s="18">
        <f>IF(OR(L7=0,L7=1),0,IF(L7=2,2,IF(L7=3,4,"FOUT")))</f>
        <v>4</v>
      </c>
      <c r="H7" s="83">
        <v>41556</v>
      </c>
      <c r="I7" s="168" t="str">
        <f>IF(H7="","",IF(ISERROR(PROPER(VLOOKUP(H7,elo!$A$2:$C$1891,2,FALSE))),"Stamnummer niet gevonden",PROPER(VLOOKUP(H7,elo!$A$2:$C$1891,2,FALSE))))</f>
        <v>Laureyssens Jacques</v>
      </c>
      <c r="J7" s="170"/>
      <c r="K7" s="16">
        <f>IF(H7="","",IF(ISERROR(VLOOKUP(H7,elo!$A$2:$C$1891,3,FALSE)),"Fout",VLOOKUP(H7,elo!$A$2:$C$1891,3,FALSE)))</f>
        <v>1460</v>
      </c>
      <c r="L7" s="16">
        <v>3</v>
      </c>
      <c r="M7" s="16" t="s">
        <v>693</v>
      </c>
      <c r="N7" s="87">
        <f>IF(L7=1,3,IF(L7=2,2,IF(L7=3,1,IF(L7="","","fout"))))</f>
        <v>1</v>
      </c>
      <c r="O7" s="171">
        <f>IF(OR(N7=0,N7=1,N7=""),0,IF(N7=2,2,IF(N7=3,4,"FOUT")))</f>
        <v>0</v>
      </c>
      <c r="P7" s="172"/>
      <c r="Q7" s="173"/>
      <c r="R7" s="2"/>
    </row>
    <row r="8" spans="1:18" ht="15">
      <c r="A8" s="18">
        <v>4</v>
      </c>
      <c r="B8" s="83">
        <v>45357</v>
      </c>
      <c r="C8" s="168" t="str">
        <f>IF(B8="","",IF(ISERROR(PROPER(VLOOKUP(B8,elo!$A$2:$C$1891,2,FALSE))),"Stamnummer niet gevonden",PROPER(VLOOKUP(B8,elo!$A$2:$C$1891,2,FALSE))))</f>
        <v>Ongena Niels</v>
      </c>
      <c r="D8" s="169"/>
      <c r="E8" s="170"/>
      <c r="F8" s="16">
        <f>IF(B8="","",IF(ISERROR(VLOOKUP(B8,elo!$A$2:$C$1891,3,FALSE)),"Fout",VLOOKUP(B8,elo!$A$2:$C$1891,3,FALSE)))</f>
        <v>0</v>
      </c>
      <c r="G8" s="18">
        <f>IF(OR(L8=0,L8=1),0,IF(L8=2,1,IF(L8=3,2,"FOUT")))</f>
        <v>0</v>
      </c>
      <c r="H8" s="83">
        <v>22942</v>
      </c>
      <c r="I8" s="168" t="str">
        <f>IF(H8="","",IF(ISERROR(PROPER(VLOOKUP(H8,elo!$A$2:$C$1891,2,FALSE))),"Stamnummer niet gevonden",PROPER(VLOOKUP(H8,elo!$A$2:$C$1891,2,FALSE))))</f>
        <v>Cant Gert</v>
      </c>
      <c r="J8" s="170"/>
      <c r="K8" s="16">
        <f>IF(H8="","",IF(ISERROR(VLOOKUP(H8,elo!$A$2:$C$1891,3,FALSE)),"Fout",VLOOKUP(H8,elo!$A$2:$C$1891,3,FALSE)))</f>
        <v>1379</v>
      </c>
      <c r="L8" s="16">
        <v>1</v>
      </c>
      <c r="M8" s="16" t="s">
        <v>693</v>
      </c>
      <c r="N8" s="87">
        <f>IF(L8=1,3,IF(L8=2,2,IF(L8=3,1,IF(L8="","","fout"))))</f>
        <v>3</v>
      </c>
      <c r="O8" s="171">
        <f>IF(OR(N8=0,N8=1,N8=""),0,IF(N8=2,1,IF(N8=3,2,"FOUT")))</f>
        <v>2</v>
      </c>
      <c r="P8" s="172"/>
      <c r="Q8" s="173"/>
      <c r="R8" s="2"/>
    </row>
    <row r="9" spans="1:18" ht="15">
      <c r="A9" s="20"/>
      <c r="B9" s="21"/>
      <c r="C9" s="174" t="s">
        <v>701</v>
      </c>
      <c r="D9" s="175"/>
      <c r="E9" s="176"/>
      <c r="F9" s="16"/>
      <c r="G9" s="22">
        <f>SUM(G5:G8)</f>
        <v>8</v>
      </c>
      <c r="H9" s="23"/>
      <c r="I9" s="177"/>
      <c r="J9" s="177"/>
      <c r="K9" s="9"/>
      <c r="L9" s="22">
        <f>SUM(L5:L8)</f>
        <v>7</v>
      </c>
      <c r="M9" s="22" t="s">
        <v>693</v>
      </c>
      <c r="N9" s="24">
        <f>SUM(N5:N8)</f>
        <v>9</v>
      </c>
      <c r="O9" s="178">
        <f>SUM(O5:O8)</f>
        <v>12</v>
      </c>
      <c r="P9" s="167"/>
      <c r="Q9" s="179"/>
      <c r="R9" s="2"/>
    </row>
    <row r="10" spans="1:18" ht="15">
      <c r="A10" s="20"/>
      <c r="B10" s="25"/>
      <c r="C10" s="26"/>
      <c r="D10" s="26"/>
      <c r="E10" s="26"/>
      <c r="F10" s="9"/>
      <c r="G10" s="8"/>
      <c r="H10" s="23"/>
      <c r="I10" s="23"/>
      <c r="J10" s="23"/>
      <c r="K10" s="9"/>
      <c r="L10" s="8"/>
      <c r="M10" s="8"/>
      <c r="N10" s="8"/>
      <c r="O10" s="8"/>
      <c r="P10" s="8"/>
      <c r="Q10" s="8"/>
      <c r="R10" s="2"/>
    </row>
    <row r="11" spans="1:18" ht="15">
      <c r="A11" s="7"/>
      <c r="B11" s="7"/>
      <c r="C11" s="167" t="str">
        <f>gegevens!B23</f>
        <v>S.C. Caballos Zottegem 5</v>
      </c>
      <c r="D11" s="167"/>
      <c r="E11" s="167"/>
      <c r="F11" s="167"/>
      <c r="G11" s="167"/>
      <c r="H11" s="9" t="s">
        <v>693</v>
      </c>
      <c r="I11" s="167" t="str">
        <f>gegevens!C23</f>
        <v>t Ros Dendermonde</v>
      </c>
      <c r="J11" s="167"/>
      <c r="K11" s="167"/>
      <c r="L11" s="167"/>
      <c r="M11" s="167"/>
      <c r="N11" s="10"/>
      <c r="O11" s="11">
        <f>L17</f>
        <v>8</v>
      </c>
      <c r="P11" s="12" t="s">
        <v>693</v>
      </c>
      <c r="Q11" s="13">
        <f>N17</f>
        <v>8</v>
      </c>
      <c r="R11" s="2"/>
    </row>
    <row r="12" spans="1:18" ht="15">
      <c r="A12" s="14" t="s">
        <v>694</v>
      </c>
      <c r="B12" s="15" t="s">
        <v>695</v>
      </c>
      <c r="C12" s="168" t="s">
        <v>696</v>
      </c>
      <c r="D12" s="169"/>
      <c r="E12" s="170"/>
      <c r="F12" s="16" t="s">
        <v>697</v>
      </c>
      <c r="G12" s="14" t="s">
        <v>698</v>
      </c>
      <c r="H12" s="17" t="s">
        <v>695</v>
      </c>
      <c r="I12" s="168" t="s">
        <v>699</v>
      </c>
      <c r="J12" s="170"/>
      <c r="K12" s="16" t="s">
        <v>697</v>
      </c>
      <c r="L12" s="171" t="s">
        <v>700</v>
      </c>
      <c r="M12" s="172"/>
      <c r="N12" s="173"/>
      <c r="O12" s="171" t="s">
        <v>698</v>
      </c>
      <c r="P12" s="172"/>
      <c r="Q12" s="173"/>
      <c r="R12" s="2"/>
    </row>
    <row r="13" spans="1:18" ht="15">
      <c r="A13" s="18">
        <v>1</v>
      </c>
      <c r="B13" s="84">
        <v>24651</v>
      </c>
      <c r="C13" s="168" t="str">
        <f>IF(B13="","",IF(ISERROR(PROPER(VLOOKUP(B13,elo!$A$2:$C$1891,2,FALSE))),"Stamnummer niet gevonden",PROPER(VLOOKUP(B13,elo!$A$2:$C$1891,2,FALSE))))</f>
        <v>De Weird Gunter</v>
      </c>
      <c r="D13" s="169"/>
      <c r="E13" s="170"/>
      <c r="F13" s="16">
        <f>IF(B13="","",IF(ISERROR(VLOOKUP(B13,elo!$A$2:$C$1891,3,FALSE)),"Fout",VLOOKUP(B13,elo!$A$2:$C$1891,3,FALSE)))</f>
        <v>1658</v>
      </c>
      <c r="G13" s="18">
        <f>IF(OR(L13=0,L13=1),0,IF(L13=2,4,IF(L13=3,8,"FOUT")))</f>
        <v>8</v>
      </c>
      <c r="H13" s="85">
        <v>23167</v>
      </c>
      <c r="I13" s="168" t="str">
        <f>IF(H13="","",IF(ISERROR(PROPER(VLOOKUP(H13,elo!$A$2:$C$1891,2,FALSE))),"Stamnummer niet gevonden",PROPER(VLOOKUP(H13,elo!$A$2:$C$1891,2,FALSE))))</f>
        <v>Verzele Christophe</v>
      </c>
      <c r="J13" s="170"/>
      <c r="K13" s="16">
        <f>IF(H13="","",IF(ISERROR(VLOOKUP(H13,elo!$A$2:$C$1891,3,FALSE)),"Fout",VLOOKUP(H13,elo!$A$2:$C$1891,3,FALSE)))</f>
        <v>1367</v>
      </c>
      <c r="L13" s="16">
        <v>3</v>
      </c>
      <c r="M13" s="16" t="s">
        <v>693</v>
      </c>
      <c r="N13" s="16">
        <f>IF(L13=1,3,IF(L13=2,2,IF(L13=3,1,IF(L13="","","fout"))))</f>
        <v>1</v>
      </c>
      <c r="O13" s="171">
        <f>IF(OR(N13=0,N13=1,N13=""),0,IF(N13=2,4,IF(N13=3,8,"FOUT")))</f>
        <v>0</v>
      </c>
      <c r="P13" s="172"/>
      <c r="Q13" s="173"/>
      <c r="R13" s="2"/>
    </row>
    <row r="14" spans="1:18" ht="15">
      <c r="A14" s="18">
        <v>2</v>
      </c>
      <c r="B14" s="84">
        <v>26018</v>
      </c>
      <c r="C14" s="168" t="str">
        <f>IF(B14="","",IF(ISERROR(PROPER(VLOOKUP(B14,elo!$A$2:$C$1891,2,FALSE))),"Stamnummer niet gevonden",PROPER(VLOOKUP(B14,elo!$A$2:$C$1891,2,FALSE))))</f>
        <v>De Weird Evy</v>
      </c>
      <c r="D14" s="169"/>
      <c r="E14" s="170"/>
      <c r="F14" s="16">
        <f>IF(B14="","",IF(ISERROR(VLOOKUP(B14,elo!$A$2:$C$1891,3,FALSE)),"Fout",VLOOKUP(B14,elo!$A$2:$C$1891,3,FALSE)))</f>
        <v>1616</v>
      </c>
      <c r="G14" s="18">
        <f>IF(OR(L14=0,L14=1),0,IF(L14=2,3,IF(L14=3,6,"FOUT")))</f>
        <v>0</v>
      </c>
      <c r="H14" s="86">
        <v>10232</v>
      </c>
      <c r="I14" s="168" t="str">
        <f>IF(H14="","",IF(ISERROR(PROPER(VLOOKUP(H14,elo!$A$2:$C$1891,2,FALSE))),"Stamnummer niet gevonden",PROPER(VLOOKUP(H14,elo!$A$2:$C$1891,2,FALSE))))</f>
        <v>Molina Gomez David</v>
      </c>
      <c r="J14" s="170"/>
      <c r="K14" s="16">
        <f>IF(H14="","",IF(ISERROR(VLOOKUP(H14,elo!$A$2:$C$1891,3,FALSE)),"Fout",VLOOKUP(H14,elo!$A$2:$C$1891,3,FALSE)))</f>
        <v>1744</v>
      </c>
      <c r="L14" s="16">
        <v>1</v>
      </c>
      <c r="M14" s="16" t="s">
        <v>693</v>
      </c>
      <c r="N14" s="16">
        <f>IF(L14=1,3,IF(L14=2,2,IF(L14=3,1,IF(L14="","","fout"))))</f>
        <v>3</v>
      </c>
      <c r="O14" s="171">
        <f>IF(OR(N14=0,N14=1,N14=""),0,IF(N14=2,3,IF(N14=3,6,"FOUT")))</f>
        <v>6</v>
      </c>
      <c r="P14" s="172"/>
      <c r="Q14" s="173"/>
      <c r="R14" s="2"/>
    </row>
    <row r="15" spans="1:18" ht="15">
      <c r="A15" s="18">
        <v>3</v>
      </c>
      <c r="B15" s="84">
        <v>25933</v>
      </c>
      <c r="C15" s="168" t="str">
        <f>IF(B15="","",IF(ISERROR(PROPER(VLOOKUP(B15,elo!$A$2:$C$1891,2,FALSE))),"Stamnummer niet gevonden",PROPER(VLOOKUP(B15,elo!$A$2:$C$1891,2,FALSE))))</f>
        <v>De Weird Matthias</v>
      </c>
      <c r="D15" s="169"/>
      <c r="E15" s="170"/>
      <c r="F15" s="16">
        <f>IF(B15="","",IF(ISERROR(VLOOKUP(B15,elo!$A$2:$C$1891,3,FALSE)),"Fout",VLOOKUP(B15,elo!$A$2:$C$1891,3,FALSE)))</f>
        <v>0</v>
      </c>
      <c r="G15" s="18">
        <f>IF(OR(L15=0,L15=1),0,IF(L15=2,2,IF(L15=3,4,"FOUT")))</f>
        <v>0</v>
      </c>
      <c r="H15" s="86">
        <v>10240</v>
      </c>
      <c r="I15" s="168" t="str">
        <f>IF(H15="","",IF(ISERROR(PROPER(VLOOKUP(H15,elo!$A$2:$C$1891,2,FALSE))),"Stamnummer niet gevonden",PROPER(VLOOKUP(H15,elo!$A$2:$C$1891,2,FALSE))))</f>
        <v>Ketels Bob</v>
      </c>
      <c r="J15" s="170"/>
      <c r="K15" s="16">
        <f>IF(H15="","",IF(ISERROR(VLOOKUP(H15,elo!$A$2:$C$1891,3,FALSE)),"Fout",VLOOKUP(H15,elo!$A$2:$C$1891,3,FALSE)))</f>
        <v>0</v>
      </c>
      <c r="L15" s="16">
        <v>1</v>
      </c>
      <c r="M15" s="16" t="s">
        <v>693</v>
      </c>
      <c r="N15" s="16">
        <f>IF(L15=1,3,IF(L15=2,2,IF(L15=3,1,IF(L15="","","fout"))))</f>
        <v>3</v>
      </c>
      <c r="O15" s="171">
        <f>IF(OR(N15=0,N15=1,N15=""),0,IF(N15=2,2,IF(N15=3,4,"FOUT")))</f>
        <v>4</v>
      </c>
      <c r="P15" s="172"/>
      <c r="Q15" s="173"/>
      <c r="R15" s="2"/>
    </row>
    <row r="16" spans="1:18" ht="15">
      <c r="A16" s="18">
        <v>4</v>
      </c>
      <c r="B16" s="84">
        <v>38016</v>
      </c>
      <c r="C16" s="168" t="str">
        <f>IF(B16="","",IF(ISERROR(PROPER(VLOOKUP(B16,elo!$A$2:$C$1891,2,FALSE))),"Stamnummer niet gevonden",PROPER(VLOOKUP(B16,elo!$A$2:$C$1891,2,FALSE))))</f>
        <v>Van Heghe Isabelle</v>
      </c>
      <c r="D16" s="169"/>
      <c r="E16" s="170"/>
      <c r="F16" s="16">
        <f>IF(B16="","",IF(ISERROR(VLOOKUP(B16,elo!$A$2:$C$1891,3,FALSE)),"Fout",VLOOKUP(B16,elo!$A$2:$C$1891,3,FALSE)))</f>
        <v>0</v>
      </c>
      <c r="G16" s="18">
        <f>IF(OR(L16=0,L16=1),0,IF(L16=2,1,IF(L16=3,2,"FOUT")))</f>
        <v>2</v>
      </c>
      <c r="H16" s="86">
        <v>8770</v>
      </c>
      <c r="I16" s="168" t="str">
        <f>IF(H16="","",IF(ISERROR(PROPER(VLOOKUP(H16,elo!$A$2:$C$1891,2,FALSE))),"Stamnummer niet gevonden",PROPER(VLOOKUP(H16,elo!$A$2:$C$1891,2,FALSE))))</f>
        <v>Van Den Berghe Quinten</v>
      </c>
      <c r="J16" s="170"/>
      <c r="K16" s="16">
        <f>IF(H16="","",IF(ISERROR(VLOOKUP(H16,elo!$A$2:$C$1891,3,FALSE)),"Fout",VLOOKUP(H16,elo!$A$2:$C$1891,3,FALSE)))</f>
        <v>0</v>
      </c>
      <c r="L16" s="16">
        <v>3</v>
      </c>
      <c r="M16" s="16" t="s">
        <v>693</v>
      </c>
      <c r="N16" s="16">
        <f>IF(L16=1,3,IF(L16=2,2,IF(L16=3,1,IF(L16="","","fout"))))</f>
        <v>1</v>
      </c>
      <c r="O16" s="171">
        <f>IF(OR(N16=0,N16=1,N16=""),0,IF(N16=2,1,IF(N16=3,2,"FOUT")))</f>
        <v>0</v>
      </c>
      <c r="P16" s="172"/>
      <c r="Q16" s="173"/>
      <c r="R16" s="2"/>
    </row>
    <row r="17" spans="1:18" ht="15">
      <c r="A17" s="20"/>
      <c r="B17" s="21"/>
      <c r="C17" s="160" t="s">
        <v>701</v>
      </c>
      <c r="D17" s="161"/>
      <c r="E17" s="180"/>
      <c r="F17" s="27"/>
      <c r="G17" s="24">
        <f>SUM(G13:G16)</f>
        <v>10</v>
      </c>
      <c r="H17" s="23"/>
      <c r="I17" s="177"/>
      <c r="J17" s="177"/>
      <c r="K17" s="9"/>
      <c r="L17" s="24">
        <f>SUM(L13:L16)</f>
        <v>8</v>
      </c>
      <c r="M17" s="24" t="s">
        <v>693</v>
      </c>
      <c r="N17" s="24">
        <f>SUM(N13:N16)</f>
        <v>8</v>
      </c>
      <c r="O17" s="178">
        <f>SUM(O13:O16)</f>
        <v>10</v>
      </c>
      <c r="P17" s="167"/>
      <c r="Q17" s="179"/>
      <c r="R17" s="2"/>
    </row>
    <row r="18" spans="1:18" ht="15">
      <c r="A18" s="2"/>
      <c r="B18" s="1"/>
      <c r="C18" s="2"/>
      <c r="D18" s="2"/>
      <c r="E18" s="2"/>
      <c r="F18" s="5"/>
      <c r="G18" s="2"/>
      <c r="H18" s="1"/>
      <c r="I18" s="2"/>
      <c r="J18" s="2"/>
      <c r="K18" s="5"/>
      <c r="L18" s="2"/>
      <c r="M18" s="2"/>
      <c r="N18" s="2"/>
      <c r="O18" s="2"/>
      <c r="P18" s="2"/>
      <c r="Q18" s="2"/>
      <c r="R18" s="2"/>
    </row>
    <row r="19" spans="1:18" ht="15">
      <c r="A19" s="7"/>
      <c r="B19" s="10"/>
      <c r="C19" s="167" t="str">
        <f>gegevens!B24</f>
        <v>K.G.S.R.L. 2</v>
      </c>
      <c r="D19" s="191"/>
      <c r="E19" s="191"/>
      <c r="F19" s="191"/>
      <c r="G19" s="191"/>
      <c r="H19" s="1" t="s">
        <v>693</v>
      </c>
      <c r="I19" s="166" t="str">
        <f>gegevens!C24</f>
        <v>S.C. Caballos Zottegem 6</v>
      </c>
      <c r="J19" s="166"/>
      <c r="K19" s="166"/>
      <c r="L19" s="166"/>
      <c r="M19" s="166"/>
      <c r="N19" s="10"/>
      <c r="O19" s="11">
        <f>L25</f>
        <v>8</v>
      </c>
      <c r="P19" s="12" t="s">
        <v>693</v>
      </c>
      <c r="Q19" s="13">
        <f>N25</f>
        <v>8</v>
      </c>
      <c r="R19" s="2"/>
    </row>
    <row r="20" spans="1:18" ht="15">
      <c r="A20" s="14" t="s">
        <v>694</v>
      </c>
      <c r="B20" s="28" t="s">
        <v>695</v>
      </c>
      <c r="C20" s="181" t="s">
        <v>696</v>
      </c>
      <c r="D20" s="181"/>
      <c r="E20" s="181"/>
      <c r="F20" s="16" t="s">
        <v>697</v>
      </c>
      <c r="G20" s="14" t="s">
        <v>698</v>
      </c>
      <c r="H20" s="28" t="s">
        <v>695</v>
      </c>
      <c r="I20" s="181" t="s">
        <v>699</v>
      </c>
      <c r="J20" s="181"/>
      <c r="K20" s="16" t="s">
        <v>697</v>
      </c>
      <c r="L20" s="182" t="s">
        <v>700</v>
      </c>
      <c r="M20" s="182"/>
      <c r="N20" s="182"/>
      <c r="O20" s="182" t="s">
        <v>698</v>
      </c>
      <c r="P20" s="182"/>
      <c r="Q20" s="182"/>
      <c r="R20" s="2"/>
    </row>
    <row r="21" spans="1:18" ht="15">
      <c r="A21" s="16">
        <v>1</v>
      </c>
      <c r="B21" s="85">
        <v>50245</v>
      </c>
      <c r="C21" s="168" t="str">
        <f>IF(B21="","",IF(ISERROR(PROPER(VLOOKUP(B21,elo!$A$2:$C$1891,2,FALSE))),"Stamnummer niet gevonden",PROPER(VLOOKUP(B21,elo!$A$2:$C$1891,2,FALSE))))</f>
        <v>Petit Emilien</v>
      </c>
      <c r="D21" s="169"/>
      <c r="E21" s="170"/>
      <c r="F21" s="16">
        <f>IF(B21="","",IF(ISERROR(VLOOKUP(B21,elo!$A$2:$C$1891,3,FALSE)),"Fout",VLOOKUP(B21,elo!$A$2:$C$1891,3,FALSE)))</f>
        <v>1691</v>
      </c>
      <c r="G21" s="16">
        <f>IF(OR(L21=0,L21=1),0,IF(L21=2,4,IF(L21=3,8,"FOUT")))</f>
        <v>0</v>
      </c>
      <c r="H21" s="85">
        <v>23841</v>
      </c>
      <c r="I21" s="168" t="str">
        <f>IF(H21="","",IF(ISERROR(PROPER(VLOOKUP(H21,elo!$A$2:$C$1891,2,FALSE))),"Stamnummer niet gevonden",PROPER(VLOOKUP(H21,elo!$A$2:$C$1891,2,FALSE))))</f>
        <v>Colin Peter</v>
      </c>
      <c r="J21" s="170"/>
      <c r="K21" s="16">
        <f>IF(H21="","",IF(ISERROR(VLOOKUP(H21,elo!$A$2:$C$1891,3,FALSE)),"Fout",VLOOKUP(H21,elo!$A$2:$C$1891,3,FALSE)))</f>
        <v>1598</v>
      </c>
      <c r="L21" s="16">
        <v>1</v>
      </c>
      <c r="M21" s="16" t="s">
        <v>693</v>
      </c>
      <c r="N21" s="16">
        <f>IF(L21=1,3,IF(L21=2,2,IF(L21=3,1,IF(L21="","","fout"))))</f>
        <v>3</v>
      </c>
      <c r="O21" s="182">
        <f>IF(OR(N21=0,N21=1,N21=""),0,IF(N21=2,4,IF(N21=3,8,"FOUT")))</f>
        <v>8</v>
      </c>
      <c r="P21" s="182"/>
      <c r="Q21" s="182"/>
      <c r="R21" s="2"/>
    </row>
    <row r="22" spans="1:18" ht="15">
      <c r="A22" s="16">
        <v>2</v>
      </c>
      <c r="B22" s="85">
        <v>35891</v>
      </c>
      <c r="C22" s="168" t="str">
        <f>IF(B22="","",IF(ISERROR(PROPER(VLOOKUP(B22,elo!$A$2:$C$1891,2,FALSE))),"Stamnummer niet gevonden",PROPER(VLOOKUP(B22,elo!$A$2:$C$1891,2,FALSE))))</f>
        <v>Inghelbrecht Veronique</v>
      </c>
      <c r="D22" s="169"/>
      <c r="E22" s="170"/>
      <c r="F22" s="16">
        <f>IF(B22="","",IF(ISERROR(VLOOKUP(B22,elo!$A$2:$C$1891,3,FALSE)),"Fout",VLOOKUP(B22,elo!$A$2:$C$1891,3,FALSE)))</f>
        <v>1558</v>
      </c>
      <c r="G22" s="16">
        <f>IF(OR(L22=0,L22=1),0,IF(L22=2,3,IF(L22=3,6,"FOUT")))</f>
        <v>0</v>
      </c>
      <c r="H22" s="85">
        <v>28673</v>
      </c>
      <c r="I22" s="168" t="str">
        <f>IF(H22="","",IF(ISERROR(PROPER(VLOOKUP(H22,elo!$A$2:$C$1891,2,FALSE))),"Stamnummer niet gevonden",PROPER(VLOOKUP(H22,elo!$A$2:$C$1891,2,FALSE))))</f>
        <v>De Gendt Eddy</v>
      </c>
      <c r="J22" s="170"/>
      <c r="K22" s="16">
        <f>IF(H22="","",IF(ISERROR(VLOOKUP(H22,elo!$A$2:$C$1891,3,FALSE)),"Fout",VLOOKUP(H22,elo!$A$2:$C$1891,3,FALSE)))</f>
        <v>1560</v>
      </c>
      <c r="L22" s="16">
        <v>1</v>
      </c>
      <c r="M22" s="16" t="s">
        <v>693</v>
      </c>
      <c r="N22" s="16">
        <f>IF(L22=1,3,IF(L22=2,2,IF(L22=3,1,IF(L22="","","fout"))))</f>
        <v>3</v>
      </c>
      <c r="O22" s="182">
        <f>IF(OR(N22=0,N22=1,N22=""),0,IF(N22=2,3,IF(N22=3,6,"FOUT")))</f>
        <v>6</v>
      </c>
      <c r="P22" s="182"/>
      <c r="Q22" s="182"/>
      <c r="R22" s="2"/>
    </row>
    <row r="23" spans="1:18" ht="15">
      <c r="A23" s="16">
        <v>3</v>
      </c>
      <c r="B23" s="85">
        <v>9547</v>
      </c>
      <c r="C23" s="168" t="str">
        <f>IF(B23="","",IF(ISERROR(PROPER(VLOOKUP(B23,elo!$A$2:$C$1891,2,FALSE))),"Stamnummer niet gevonden",PROPER(VLOOKUP(B23,elo!$A$2:$C$1891,2,FALSE))))</f>
        <v>Hugaert Daan</v>
      </c>
      <c r="D23" s="169"/>
      <c r="E23" s="170"/>
      <c r="F23" s="16">
        <f>IF(B23="","",IF(ISERROR(VLOOKUP(B23,elo!$A$2:$C$1891,3,FALSE)),"Fout",VLOOKUP(B23,elo!$A$2:$C$1891,3,FALSE)))</f>
        <v>1173</v>
      </c>
      <c r="G23" s="16">
        <f>IF(OR(L23=0,L23=1),0,IF(L23=2,2,IF(L23=3,4,"FOUT")))</f>
        <v>4</v>
      </c>
      <c r="H23" s="85">
        <v>24554</v>
      </c>
      <c r="I23" s="168" t="str">
        <f>IF(H23="","",IF(ISERROR(PROPER(VLOOKUP(H23,elo!$A$2:$C$1891,2,FALSE))),"Stamnummer niet gevonden",PROPER(VLOOKUP(H23,elo!$A$2:$C$1891,2,FALSE))))</f>
        <v>Van De Velde Roland</v>
      </c>
      <c r="J23" s="170"/>
      <c r="K23" s="16">
        <f>IF(H23="","",IF(ISERROR(VLOOKUP(H23,elo!$A$2:$C$1891,3,FALSE)),"Fout",VLOOKUP(H23,elo!$A$2:$C$1891,3,FALSE)))</f>
        <v>1462</v>
      </c>
      <c r="L23" s="16">
        <v>3</v>
      </c>
      <c r="M23" s="16" t="s">
        <v>693</v>
      </c>
      <c r="N23" s="16">
        <f>IF(L23=1,3,IF(L23=2,2,IF(L23=3,1,IF(L23="","","fout"))))</f>
        <v>1</v>
      </c>
      <c r="O23" s="182">
        <f>IF(OR(N23=0,N23=1,N23=""),0,IF(N23=2,2,IF(N23=3,4,"FOUT")))</f>
        <v>0</v>
      </c>
      <c r="P23" s="182"/>
      <c r="Q23" s="182"/>
      <c r="R23" s="2"/>
    </row>
    <row r="24" spans="1:18" ht="15">
      <c r="A24" s="16">
        <v>4</v>
      </c>
      <c r="B24" s="85">
        <v>11179</v>
      </c>
      <c r="C24" s="168" t="str">
        <f>IF(B24="","",IF(ISERROR(PROPER(VLOOKUP(B24,elo!$A$2:$C$1891,2,FALSE))),"Stamnummer niet gevonden",PROPER(VLOOKUP(B24,elo!$A$2:$C$1891,2,FALSE))))</f>
        <v>Cornelis Marc</v>
      </c>
      <c r="D24" s="169"/>
      <c r="E24" s="170"/>
      <c r="F24" s="16">
        <f>IF(B24="","",IF(ISERROR(VLOOKUP(B24,elo!$A$2:$C$1891,3,FALSE)),"Fout",VLOOKUP(B24,elo!$A$2:$C$1891,3,FALSE)))</f>
        <v>0</v>
      </c>
      <c r="G24" s="16">
        <f>IF(OR(L24=0,L24=1),0,IF(L24=2,1,IF(L24=3,2,"FOUT")))</f>
        <v>2</v>
      </c>
      <c r="H24" s="85">
        <v>2658</v>
      </c>
      <c r="I24" s="168" t="str">
        <f>IF(H24="","",IF(ISERROR(PROPER(VLOOKUP(H24,elo!$A$2:$C$1891,2,FALSE))),"Stamnummer niet gevonden",PROPER(VLOOKUP(H24,elo!$A$2:$C$1891,2,FALSE))))</f>
        <v>Van Damme Seraphien</v>
      </c>
      <c r="J24" s="170"/>
      <c r="K24" s="16">
        <f>IF(H24="","",IF(ISERROR(VLOOKUP(H24,elo!$A$2:$C$1891,3,FALSE)),"Fout",VLOOKUP(H24,elo!$A$2:$C$1891,3,FALSE)))</f>
        <v>1277</v>
      </c>
      <c r="L24" s="16">
        <v>3</v>
      </c>
      <c r="M24" s="16" t="s">
        <v>693</v>
      </c>
      <c r="N24" s="16">
        <f>IF(L24=1,3,IF(L24=2,2,IF(L24=3,1,IF(L24="","","fout"))))</f>
        <v>1</v>
      </c>
      <c r="O24" s="182">
        <f>IF(OR(N24=0,N24=1,N24=""),0,IF(N24=2,1,IF(N24=3,2,"FOUT")))</f>
        <v>0</v>
      </c>
      <c r="P24" s="182"/>
      <c r="Q24" s="182"/>
      <c r="R24" s="2"/>
    </row>
    <row r="25" spans="1:18" ht="15">
      <c r="A25" s="20"/>
      <c r="B25" s="31"/>
      <c r="C25" s="160" t="s">
        <v>701</v>
      </c>
      <c r="D25" s="161"/>
      <c r="E25" s="180"/>
      <c r="F25" s="27"/>
      <c r="G25" s="24">
        <f>SUM(G21:G24)</f>
        <v>6</v>
      </c>
      <c r="H25" s="8"/>
      <c r="I25" s="177"/>
      <c r="J25" s="177"/>
      <c r="K25" s="9"/>
      <c r="L25" s="24">
        <f>SUM(L21:L24)</f>
        <v>8</v>
      </c>
      <c r="M25" s="24" t="s">
        <v>693</v>
      </c>
      <c r="N25" s="24">
        <f>SUM(N21:N24)</f>
        <v>8</v>
      </c>
      <c r="O25" s="178">
        <f>SUM(O21:O24)</f>
        <v>14</v>
      </c>
      <c r="P25" s="167"/>
      <c r="Q25" s="179"/>
      <c r="R25" s="2"/>
    </row>
    <row r="26" spans="1:18" ht="15">
      <c r="A26" s="20"/>
      <c r="B26" s="20"/>
      <c r="C26" s="26"/>
      <c r="D26" s="26"/>
      <c r="E26" s="26"/>
      <c r="F26" s="9"/>
      <c r="G26" s="8"/>
      <c r="H26" s="8"/>
      <c r="I26" s="23"/>
      <c r="J26" s="23"/>
      <c r="K26" s="9"/>
      <c r="L26" s="8"/>
      <c r="M26" s="8"/>
      <c r="N26" s="8"/>
      <c r="O26" s="8"/>
      <c r="P26" s="8"/>
      <c r="Q26" s="8"/>
      <c r="R26" s="2"/>
    </row>
    <row r="27" spans="1:18" ht="15">
      <c r="A27" s="20"/>
      <c r="B27" s="20"/>
      <c r="C27" s="26"/>
      <c r="D27" s="26"/>
      <c r="E27" s="26"/>
      <c r="F27" s="9"/>
      <c r="G27" s="8"/>
      <c r="H27" s="8"/>
      <c r="I27" s="23"/>
      <c r="J27" s="23"/>
      <c r="K27" s="9"/>
      <c r="L27" s="8"/>
      <c r="M27" s="8"/>
      <c r="N27" s="8"/>
      <c r="O27" s="8"/>
      <c r="P27" s="8"/>
      <c r="Q27" s="8"/>
      <c r="R27" s="2"/>
    </row>
    <row r="28" spans="1:18" ht="15">
      <c r="A28" s="162" t="s">
        <v>690</v>
      </c>
      <c r="B28" s="162"/>
      <c r="C28" s="162"/>
      <c r="D28" s="1" t="s">
        <v>323</v>
      </c>
      <c r="E28" s="26"/>
      <c r="F28" s="9"/>
      <c r="G28" s="8"/>
      <c r="H28" s="8"/>
      <c r="I28" s="23"/>
      <c r="J28" s="23"/>
      <c r="K28" s="9"/>
      <c r="L28" s="8"/>
      <c r="M28" s="8"/>
      <c r="N28" s="8"/>
      <c r="O28" s="8"/>
      <c r="P28" s="8"/>
      <c r="Q28" s="8"/>
      <c r="R28" s="2"/>
    </row>
    <row r="29" spans="1:18" ht="15">
      <c r="A29" s="2"/>
      <c r="B29" s="2"/>
      <c r="C29" s="2"/>
      <c r="D29" s="2"/>
      <c r="E29" s="2"/>
      <c r="F29" s="5"/>
      <c r="G29" s="2"/>
      <c r="H29" s="2"/>
      <c r="I29" s="2"/>
      <c r="J29" s="2"/>
      <c r="K29" s="5"/>
      <c r="L29" s="2"/>
      <c r="M29" s="2"/>
      <c r="N29" s="2"/>
      <c r="O29" s="2"/>
      <c r="P29" s="2"/>
      <c r="Q29" s="2"/>
      <c r="R29" s="2"/>
    </row>
    <row r="30" spans="1:18" ht="15">
      <c r="A30" s="7"/>
      <c r="B30" s="7"/>
      <c r="C30" s="167" t="str">
        <f>gegevens!D22</f>
        <v>S.C. Caballos Zottegem 4</v>
      </c>
      <c r="D30" s="167"/>
      <c r="E30" s="167"/>
      <c r="F30" s="167"/>
      <c r="G30" s="167"/>
      <c r="H30" s="5" t="s">
        <v>693</v>
      </c>
      <c r="I30" s="167" t="str">
        <f>gegevens!E22</f>
        <v>Wachtebeke</v>
      </c>
      <c r="J30" s="167"/>
      <c r="K30" s="167"/>
      <c r="L30" s="167"/>
      <c r="M30" s="167"/>
      <c r="N30" s="10"/>
      <c r="O30" s="11">
        <f>L36</f>
        <v>9</v>
      </c>
      <c r="P30" s="12" t="s">
        <v>693</v>
      </c>
      <c r="Q30" s="13">
        <f>N36</f>
        <v>7</v>
      </c>
      <c r="R30" s="2"/>
    </row>
    <row r="31" spans="1:18" ht="15">
      <c r="A31" s="14" t="s">
        <v>694</v>
      </c>
      <c r="B31" s="28" t="s">
        <v>695</v>
      </c>
      <c r="C31" s="181" t="s">
        <v>696</v>
      </c>
      <c r="D31" s="181"/>
      <c r="E31" s="181"/>
      <c r="F31" s="16" t="s">
        <v>697</v>
      </c>
      <c r="G31" s="14" t="s">
        <v>698</v>
      </c>
      <c r="H31" s="28" t="s">
        <v>695</v>
      </c>
      <c r="I31" s="181" t="s">
        <v>699</v>
      </c>
      <c r="J31" s="181"/>
      <c r="K31" s="16" t="s">
        <v>697</v>
      </c>
      <c r="L31" s="182" t="s">
        <v>700</v>
      </c>
      <c r="M31" s="182"/>
      <c r="N31" s="182"/>
      <c r="O31" s="182" t="s">
        <v>698</v>
      </c>
      <c r="P31" s="182"/>
      <c r="Q31" s="182"/>
      <c r="R31" s="2"/>
    </row>
    <row r="32" spans="1:18" ht="15">
      <c r="A32" s="16">
        <v>1</v>
      </c>
      <c r="B32" s="16">
        <v>6246</v>
      </c>
      <c r="C32" s="168" t="str">
        <f>IF(B32="","",IF(ISERROR(PROPER(VLOOKUP(B32,elo!$A$2:$C$1891,2,FALSE))),"Stamnummer niet gevonden",PROPER(VLOOKUP(B32,elo!$A$2:$C$1891,2,FALSE))))</f>
        <v>Van Puyvelde Stijn</v>
      </c>
      <c r="D32" s="169"/>
      <c r="E32" s="170"/>
      <c r="F32" s="16">
        <f>IF(B32="","",IF(ISERROR(VLOOKUP(B32,elo!$A$2:$C$1891,3,FALSE)),"Fout",VLOOKUP(B32,elo!$A$2:$C$1891,3,FALSE)))</f>
        <v>1525</v>
      </c>
      <c r="G32" s="16">
        <f>IF(OR(L32=0,L32=1),0,IF(L32=2,4,IF(L32=3,8,"FOUT")))</f>
        <v>4</v>
      </c>
      <c r="H32" s="19">
        <v>21857</v>
      </c>
      <c r="I32" s="168" t="str">
        <f>IF(H32="","",IF(ISERROR(PROPER(VLOOKUP(H32,elo!$A$2:$C$1891,2,FALSE))),"Stamnummer niet gevonden",PROPER(VLOOKUP(H32,elo!$A$2:$C$1891,2,FALSE))))</f>
        <v>Dhuyvetter Koen</v>
      </c>
      <c r="J32" s="170"/>
      <c r="K32" s="16">
        <f>IF(H32="","",IF(ISERROR(VLOOKUP(H32,elo!$A$2:$C$1891,3,FALSE)),"Fout",VLOOKUP(H32,elo!$A$2:$C$1891,3,FALSE)))</f>
        <v>1643</v>
      </c>
      <c r="L32" s="16">
        <v>2</v>
      </c>
      <c r="M32" s="16" t="s">
        <v>693</v>
      </c>
      <c r="N32" s="16">
        <f>IF(L32=1,3,IF(L32=2,2,IF(L32=3,1,IF(L32="","","fout"))))</f>
        <v>2</v>
      </c>
      <c r="O32" s="182">
        <f>IF(OR(N32=0,N32=1,N32=""),0,IF(N32=2,4,IF(N32=3,8,"FOUT")))</f>
        <v>4</v>
      </c>
      <c r="P32" s="182"/>
      <c r="Q32" s="182"/>
      <c r="R32" s="2"/>
    </row>
    <row r="33" spans="1:18" ht="15">
      <c r="A33" s="16">
        <v>2</v>
      </c>
      <c r="B33" s="16">
        <v>45900</v>
      </c>
      <c r="C33" s="168" t="str">
        <f>IF(B33="","",IF(ISERROR(PROPER(VLOOKUP(B33,elo!$A$2:$C$1891,2,FALSE))),"Stamnummer niet gevonden",PROPER(VLOOKUP(B33,elo!$A$2:$C$1891,2,FALSE))))</f>
        <v>Vandekerckhove Ava</v>
      </c>
      <c r="D33" s="169"/>
      <c r="E33" s="170"/>
      <c r="F33" s="16">
        <f>IF(B33="","",IF(ISERROR(VLOOKUP(B33,elo!$A$2:$C$1891,3,FALSE)),"Fout",VLOOKUP(B33,elo!$A$2:$C$1891,3,FALSE)))</f>
        <v>1538</v>
      </c>
      <c r="G33" s="16">
        <f>IF(OR(L33=0,L33=1),0,IF(L33=2,3,IF(L33=3,6,"FOUT")))</f>
        <v>6</v>
      </c>
      <c r="H33" s="19">
        <v>34517</v>
      </c>
      <c r="I33" s="168" t="str">
        <f>IF(H33="","",IF(ISERROR(PROPER(VLOOKUP(H33,elo!$A$2:$C$1891,2,FALSE))),"Stamnummer niet gevonden",PROPER(VLOOKUP(H33,elo!$A$2:$C$1891,2,FALSE))))</f>
        <v>Verschraegen Thomas</v>
      </c>
      <c r="J33" s="170"/>
      <c r="K33" s="16">
        <f>IF(H33="","",IF(ISERROR(VLOOKUP(H33,elo!$A$2:$C$1891,3,FALSE)),"Fout",VLOOKUP(H33,elo!$A$2:$C$1891,3,FALSE)))</f>
        <v>1644</v>
      </c>
      <c r="L33" s="16">
        <v>3</v>
      </c>
      <c r="M33" s="16" t="s">
        <v>693</v>
      </c>
      <c r="N33" s="16">
        <f>IF(L33=1,3,IF(L33=2,2,IF(L33=3,1,IF(L33="","","fout"))))</f>
        <v>1</v>
      </c>
      <c r="O33" s="182">
        <f>IF(OR(N33=0,N33=1,N33=""),0,IF(N33=2,3,IF(N33=3,6,"FOUT")))</f>
        <v>0</v>
      </c>
      <c r="P33" s="182"/>
      <c r="Q33" s="182"/>
      <c r="R33" s="2"/>
    </row>
    <row r="34" spans="1:18" ht="15">
      <c r="A34" s="16">
        <v>3</v>
      </c>
      <c r="B34" s="16">
        <v>6564</v>
      </c>
      <c r="C34" s="168" t="str">
        <f>IF(B34="","",IF(ISERROR(PROPER(VLOOKUP(B34,elo!$A$2:$C$1891,2,FALSE))),"Stamnummer niet gevonden",PROPER(VLOOKUP(B34,elo!$A$2:$C$1891,2,FALSE))))</f>
        <v>Kint Jean</v>
      </c>
      <c r="D34" s="169"/>
      <c r="E34" s="170"/>
      <c r="F34" s="16">
        <f>IF(B34="","",IF(ISERROR(VLOOKUP(B34,elo!$A$2:$C$1891,3,FALSE)),"Fout",VLOOKUP(B34,elo!$A$2:$C$1891,3,FALSE)))</f>
        <v>1434</v>
      </c>
      <c r="G34" s="16">
        <f>IF(OR(L34=0,L34=1),0,IF(L34=2,2,IF(L34=3,4,"FOUT")))</f>
        <v>0</v>
      </c>
      <c r="H34" s="19">
        <v>47589</v>
      </c>
      <c r="I34" s="168" t="str">
        <f>IF(H34="","",IF(ISERROR(PROPER(VLOOKUP(H34,elo!$A$2:$C$1891,2,FALSE))),"Stamnummer niet gevonden",PROPER(VLOOKUP(H34,elo!$A$2:$C$1891,2,FALSE))))</f>
        <v>Claeys Patrick</v>
      </c>
      <c r="J34" s="170"/>
      <c r="K34" s="16">
        <f>IF(H34="","",IF(ISERROR(VLOOKUP(H34,elo!$A$2:$C$1891,3,FALSE)),"Fout",VLOOKUP(H34,elo!$A$2:$C$1891,3,FALSE)))</f>
        <v>1539</v>
      </c>
      <c r="L34" s="16">
        <v>1</v>
      </c>
      <c r="M34" s="16" t="s">
        <v>693</v>
      </c>
      <c r="N34" s="16">
        <f>IF(L34=1,3,IF(L34=2,2,IF(L34=3,1,IF(L34="","","fout"))))</f>
        <v>3</v>
      </c>
      <c r="O34" s="182">
        <f>IF(OR(N34=0,N34=1,N34=""),0,IF(N34=2,2,IF(N34=3,4,"FOUT")))</f>
        <v>4</v>
      </c>
      <c r="P34" s="182"/>
      <c r="Q34" s="182"/>
      <c r="R34" s="2"/>
    </row>
    <row r="35" spans="1:18" ht="15">
      <c r="A35" s="16">
        <v>4</v>
      </c>
      <c r="B35" s="16">
        <v>28860</v>
      </c>
      <c r="C35" s="168" t="str">
        <f>IF(B35="","",IF(ISERROR(PROPER(VLOOKUP(B35,elo!$A$2:$C$1891,2,FALSE))),"Stamnummer niet gevonden",PROPER(VLOOKUP(B35,elo!$A$2:$C$1891,2,FALSE))))</f>
        <v>Schroer Laurenz</v>
      </c>
      <c r="D35" s="169"/>
      <c r="E35" s="170"/>
      <c r="F35" s="16">
        <f>IF(B35="","",IF(ISERROR(VLOOKUP(B35,elo!$A$2:$C$1891,3,FALSE)),"Fout",VLOOKUP(B35,elo!$A$2:$C$1891,3,FALSE)))</f>
        <v>0</v>
      </c>
      <c r="G35" s="16">
        <f>IF(OR(L35=0,L35=1),0,IF(L35=2,1,IF(L35=3,2,"FOUT")))</f>
        <v>2</v>
      </c>
      <c r="H35" s="19">
        <v>11402</v>
      </c>
      <c r="I35" s="168" t="str">
        <f>IF(H35="","",IF(ISERROR(PROPER(VLOOKUP(H35,elo!$A$2:$C$1891,2,FALSE))),"Stamnummer niet gevonden",PROPER(VLOOKUP(H35,elo!$A$2:$C$1891,2,FALSE))))</f>
        <v>Langenhuysen Timothy</v>
      </c>
      <c r="J35" s="170"/>
      <c r="K35" s="16">
        <f>IF(H35="","",IF(ISERROR(VLOOKUP(H35,elo!$A$2:$C$1891,3,FALSE)),"Fout",VLOOKUP(H35,elo!$A$2:$C$1891,3,FALSE)))</f>
        <v>0</v>
      </c>
      <c r="L35" s="16">
        <v>3</v>
      </c>
      <c r="M35" s="16" t="s">
        <v>693</v>
      </c>
      <c r="N35" s="16">
        <f>IF(L35=1,3,IF(L35=2,2,IF(L35=3,1,IF(L35="","","fout"))))</f>
        <v>1</v>
      </c>
      <c r="O35" s="182">
        <f>IF(OR(N35=0,N35=1,N35=""),0,IF(N35=2,1,IF(N35=3,2,"FOUT")))</f>
        <v>0</v>
      </c>
      <c r="P35" s="182"/>
      <c r="Q35" s="182"/>
      <c r="R35" s="2"/>
    </row>
    <row r="36" spans="1:18" ht="15">
      <c r="A36" s="20"/>
      <c r="B36" s="31"/>
      <c r="C36" s="160" t="s">
        <v>701</v>
      </c>
      <c r="D36" s="161"/>
      <c r="E36" s="180"/>
      <c r="F36" s="27"/>
      <c r="G36" s="24">
        <f>SUM(G32:G35)</f>
        <v>12</v>
      </c>
      <c r="H36" s="8"/>
      <c r="I36" s="177"/>
      <c r="J36" s="177"/>
      <c r="K36" s="9"/>
      <c r="L36" s="24">
        <f>SUM(L32:L35)</f>
        <v>9</v>
      </c>
      <c r="M36" s="24" t="s">
        <v>693</v>
      </c>
      <c r="N36" s="24">
        <f>SUM(N32:N35)</f>
        <v>7</v>
      </c>
      <c r="O36" s="178">
        <f>SUM(O32:O35)</f>
        <v>8</v>
      </c>
      <c r="P36" s="167"/>
      <c r="Q36" s="179"/>
      <c r="R36" s="2"/>
    </row>
    <row r="37" spans="1:18" ht="15">
      <c r="A37" s="20"/>
      <c r="B37" s="20"/>
      <c r="C37" s="26"/>
      <c r="D37" s="26"/>
      <c r="E37" s="26"/>
      <c r="F37" s="9"/>
      <c r="G37" s="8"/>
      <c r="H37" s="8"/>
      <c r="I37" s="23"/>
      <c r="J37" s="23"/>
      <c r="K37" s="9"/>
      <c r="L37" s="9"/>
      <c r="M37" s="9"/>
      <c r="N37" s="9"/>
      <c r="O37" s="8"/>
      <c r="P37" s="8"/>
      <c r="Q37" s="8"/>
      <c r="R37" s="2"/>
    </row>
    <row r="38" spans="1:18" ht="15">
      <c r="A38" s="7"/>
      <c r="B38" s="7"/>
      <c r="C38" s="167" t="str">
        <f>gegevens!D23</f>
        <v>S.C. Jean Jaurès 2</v>
      </c>
      <c r="D38" s="167"/>
      <c r="E38" s="167"/>
      <c r="F38" s="167"/>
      <c r="G38" s="167"/>
      <c r="H38" s="5" t="s">
        <v>693</v>
      </c>
      <c r="I38" s="167" t="str">
        <f>gegevens!E23</f>
        <v>De Mercatel 2</v>
      </c>
      <c r="J38" s="167"/>
      <c r="K38" s="167"/>
      <c r="L38" s="167"/>
      <c r="M38" s="167"/>
      <c r="N38" s="10"/>
      <c r="O38" s="11">
        <f>L44</f>
        <v>9</v>
      </c>
      <c r="P38" s="12" t="s">
        <v>693</v>
      </c>
      <c r="Q38" s="13">
        <f>N44</f>
        <v>7</v>
      </c>
      <c r="R38" s="2"/>
    </row>
    <row r="39" spans="1:18" ht="15">
      <c r="A39" s="14" t="s">
        <v>694</v>
      </c>
      <c r="B39" s="28" t="s">
        <v>695</v>
      </c>
      <c r="C39" s="181" t="s">
        <v>696</v>
      </c>
      <c r="D39" s="181"/>
      <c r="E39" s="181"/>
      <c r="F39" s="16" t="s">
        <v>697</v>
      </c>
      <c r="G39" s="14" t="s">
        <v>698</v>
      </c>
      <c r="H39" s="28" t="s">
        <v>695</v>
      </c>
      <c r="I39" s="181" t="s">
        <v>699</v>
      </c>
      <c r="J39" s="181"/>
      <c r="K39" s="16" t="s">
        <v>697</v>
      </c>
      <c r="L39" s="182" t="s">
        <v>700</v>
      </c>
      <c r="M39" s="182"/>
      <c r="N39" s="182"/>
      <c r="O39" s="182" t="s">
        <v>698</v>
      </c>
      <c r="P39" s="182"/>
      <c r="Q39" s="182"/>
      <c r="R39" s="2"/>
    </row>
    <row r="40" spans="1:18" ht="15">
      <c r="A40" s="16">
        <v>1</v>
      </c>
      <c r="B40" s="83">
        <v>17892</v>
      </c>
      <c r="C40" s="168" t="str">
        <f>IF(B40="","",IF(ISERROR(PROPER(VLOOKUP(B40,elo!$A$2:$C$1891,2,FALSE))),"Stamnummer niet gevonden",PROPER(VLOOKUP(B40,elo!$A$2:$C$1891,2,FALSE))))</f>
        <v>De Wolf Sven</v>
      </c>
      <c r="D40" s="169"/>
      <c r="E40" s="170"/>
      <c r="F40" s="16">
        <f>IF(B40="","",IF(ISERROR(VLOOKUP(B40,elo!$A$2:$C$1891,3,FALSE)),"Fout",VLOOKUP(B40,elo!$A$2:$C$1891,3,FALSE)))</f>
        <v>1695</v>
      </c>
      <c r="G40" s="16">
        <f>IF(OR(L40=0,L40=1),0,IF(L40=2,4,IF(L40=3,8,"FOUT")))</f>
        <v>8</v>
      </c>
      <c r="H40" s="83">
        <v>31534</v>
      </c>
      <c r="I40" s="168" t="str">
        <f>IF(H40="","",IF(ISERROR(PROPER(VLOOKUP(H40,elo!$A$2:$C$1891,2,FALSE))),"Stamnummer niet gevonden",PROPER(VLOOKUP(H40,elo!$A$2:$C$1891,2,FALSE))))</f>
        <v>Coppens Hendrik</v>
      </c>
      <c r="J40" s="170"/>
      <c r="K40" s="16">
        <f>IF(H40="","",IF(ISERROR(VLOOKUP(H40,elo!$A$2:$C$1891,3,FALSE)),"Fout",VLOOKUP(H40,elo!$A$2:$C$1891,3,FALSE)))</f>
        <v>1558</v>
      </c>
      <c r="L40" s="16">
        <v>3</v>
      </c>
      <c r="M40" s="16" t="s">
        <v>693</v>
      </c>
      <c r="N40" s="16">
        <f>IF(L40=1,3,IF(L40=2,2,IF(L40=3,1,IF(L40="","","fout"))))</f>
        <v>1</v>
      </c>
      <c r="O40" s="182">
        <f>IF(OR(N40=0,N40=1,N40=""),0,IF(N40=2,4,IF(N40=3,8,"FOUT")))</f>
        <v>0</v>
      </c>
      <c r="P40" s="182"/>
      <c r="Q40" s="182"/>
      <c r="R40" s="2"/>
    </row>
    <row r="41" spans="1:18" ht="15">
      <c r="A41" s="16">
        <v>2</v>
      </c>
      <c r="B41" s="83">
        <v>15806</v>
      </c>
      <c r="C41" s="168" t="str">
        <f>IF(B41="","",IF(ISERROR(PROPER(VLOOKUP(B41,elo!$A$2:$C$1891,2,FALSE))),"Stamnummer niet gevonden",PROPER(VLOOKUP(B41,elo!$A$2:$C$1891,2,FALSE))))</f>
        <v>Van Dorpe Filip</v>
      </c>
      <c r="D41" s="169"/>
      <c r="E41" s="170"/>
      <c r="F41" s="16">
        <f>IF(B41="","",IF(ISERROR(VLOOKUP(B41,elo!$A$2:$C$1891,3,FALSE)),"Fout",VLOOKUP(B41,elo!$A$2:$C$1891,3,FALSE)))</f>
        <v>1698</v>
      </c>
      <c r="G41" s="16">
        <f>IF(OR(L41=0,L41=1),0,IF(L41=2,3,IF(L41=3,6,"FOUT")))</f>
        <v>6</v>
      </c>
      <c r="H41" s="83">
        <v>42781</v>
      </c>
      <c r="I41" s="168" t="str">
        <f>IF(H41="","",IF(ISERROR(PROPER(VLOOKUP(H41,elo!$A$2:$C$1891,2,FALSE))),"Stamnummer niet gevonden",PROPER(VLOOKUP(H41,elo!$A$2:$C$1891,2,FALSE))))</f>
        <v>Bral Patrick</v>
      </c>
      <c r="J41" s="170"/>
      <c r="K41" s="16">
        <f>IF(H41="","",IF(ISERROR(VLOOKUP(H41,elo!$A$2:$C$1891,3,FALSE)),"Fout",VLOOKUP(H41,elo!$A$2:$C$1891,3,FALSE)))</f>
        <v>1495</v>
      </c>
      <c r="L41" s="16">
        <v>3</v>
      </c>
      <c r="M41" s="16" t="s">
        <v>693</v>
      </c>
      <c r="N41" s="16">
        <f>IF(L41=1,3,IF(L41=2,2,IF(L41=3,1,IF(L41="","","fout"))))</f>
        <v>1</v>
      </c>
      <c r="O41" s="182">
        <f>IF(OR(N41=0,N41=1,N41=""),0,IF(N41=2,3,IF(N41=3,6,"FOUT")))</f>
        <v>0</v>
      </c>
      <c r="P41" s="182"/>
      <c r="Q41" s="182"/>
      <c r="R41" s="2"/>
    </row>
    <row r="42" spans="1:18" ht="15">
      <c r="A42" s="16">
        <v>3</v>
      </c>
      <c r="B42" s="83">
        <v>40509</v>
      </c>
      <c r="C42" s="168" t="str">
        <f>IF(B42="","",IF(ISERROR(PROPER(VLOOKUP(B42,elo!$A$2:$C$1891,2,FALSE))),"Stamnummer niet gevonden",PROPER(VLOOKUP(B42,elo!$A$2:$C$1891,2,FALSE))))</f>
        <v>Mohebi Bizhan</v>
      </c>
      <c r="D42" s="169"/>
      <c r="E42" s="170"/>
      <c r="F42" s="16">
        <f>IF(B42="","",IF(ISERROR(VLOOKUP(B42,elo!$A$2:$C$1891,3,FALSE)),"Fout",VLOOKUP(B42,elo!$A$2:$C$1891,3,FALSE)))</f>
        <v>1628</v>
      </c>
      <c r="G42" s="16">
        <f>IF(OR(L42=0,L42=1),0,IF(L42=2,2,IF(L42=3,4,"FOUT")))</f>
        <v>0</v>
      </c>
      <c r="H42" s="83">
        <v>14885</v>
      </c>
      <c r="I42" s="168" t="str">
        <f>IF(H42="","",IF(ISERROR(PROPER(VLOOKUP(H42,elo!$A$2:$C$1891,2,FALSE))),"Stamnummer niet gevonden",PROPER(VLOOKUP(H42,elo!$A$2:$C$1891,2,FALSE))))</f>
        <v>Herremerre Pierre</v>
      </c>
      <c r="J42" s="170"/>
      <c r="K42" s="16">
        <f>IF(H42="","",IF(ISERROR(VLOOKUP(H42,elo!$A$2:$C$1891,3,FALSE)),"Fout",VLOOKUP(H42,elo!$A$2:$C$1891,3,FALSE)))</f>
        <v>1466</v>
      </c>
      <c r="L42" s="16">
        <v>1</v>
      </c>
      <c r="M42" s="16" t="s">
        <v>693</v>
      </c>
      <c r="N42" s="16">
        <f>IF(L42=1,3,IF(L42=2,2,IF(L42=3,1,IF(L42="","","fout"))))</f>
        <v>3</v>
      </c>
      <c r="O42" s="182">
        <f>IF(OR(N42=0,N42=1,N42=""),0,IF(N42=2,2,IF(N42=3,4,"FOUT")))</f>
        <v>4</v>
      </c>
      <c r="P42" s="182"/>
      <c r="Q42" s="182"/>
      <c r="R42" s="2"/>
    </row>
    <row r="43" spans="1:18" ht="15">
      <c r="A43" s="16">
        <v>4</v>
      </c>
      <c r="B43" s="83">
        <v>32484</v>
      </c>
      <c r="C43" s="168" t="str">
        <f>IF(B43="","",IF(ISERROR(PROPER(VLOOKUP(B43,elo!$A$2:$C$1891,2,FALSE))),"Stamnummer niet gevonden",PROPER(VLOOKUP(B43,elo!$A$2:$C$1891,2,FALSE))))</f>
        <v>Colpaert Rudy</v>
      </c>
      <c r="D43" s="169"/>
      <c r="E43" s="170"/>
      <c r="F43" s="16">
        <f>IF(B43="","",IF(ISERROR(VLOOKUP(B43,elo!$A$2:$C$1891,3,FALSE)),"Fout",VLOOKUP(B43,elo!$A$2:$C$1891,3,FALSE)))</f>
        <v>1456</v>
      </c>
      <c r="G43" s="16">
        <f>IF(OR(L43=0,L43=1),0,IF(L43=2,1,IF(L43=3,2,"FOUT")))</f>
        <v>1</v>
      </c>
      <c r="H43" s="83">
        <v>41840</v>
      </c>
      <c r="I43" s="168" t="str">
        <f>IF(H43="","",IF(ISERROR(PROPER(VLOOKUP(H43,elo!$A$2:$C$1891,2,FALSE))),"Stamnummer niet gevonden",PROPER(VLOOKUP(H43,elo!$A$2:$C$1891,2,FALSE))))</f>
        <v>Hertele Patrick</v>
      </c>
      <c r="J43" s="170"/>
      <c r="K43" s="16">
        <f>IF(H43="","",IF(ISERROR(VLOOKUP(H43,elo!$A$2:$C$1891,3,FALSE)),"Fout",VLOOKUP(H43,elo!$A$2:$C$1891,3,FALSE)))</f>
        <v>1372</v>
      </c>
      <c r="L43" s="16">
        <v>2</v>
      </c>
      <c r="M43" s="16" t="s">
        <v>693</v>
      </c>
      <c r="N43" s="16">
        <f>IF(L43=1,3,IF(L43=2,2,IF(L43=3,1,IF(L43="","","fout"))))</f>
        <v>2</v>
      </c>
      <c r="O43" s="182">
        <f>IF(OR(N43=0,N43=1,N43=""),0,IF(N43=2,1,IF(N43=3,2,"FOUT")))</f>
        <v>1</v>
      </c>
      <c r="P43" s="182"/>
      <c r="Q43" s="182"/>
      <c r="R43" s="2"/>
    </row>
    <row r="44" spans="1:18" ht="15">
      <c r="A44" s="20"/>
      <c r="B44" s="31"/>
      <c r="C44" s="160" t="s">
        <v>701</v>
      </c>
      <c r="D44" s="161"/>
      <c r="E44" s="180"/>
      <c r="F44" s="27"/>
      <c r="G44" s="24">
        <f>SUM(G40:G43)</f>
        <v>15</v>
      </c>
      <c r="H44" s="8"/>
      <c r="I44" s="177"/>
      <c r="J44" s="177"/>
      <c r="K44" s="9"/>
      <c r="L44" s="24">
        <f>SUM(L40:L43)</f>
        <v>9</v>
      </c>
      <c r="M44" s="24" t="s">
        <v>693</v>
      </c>
      <c r="N44" s="24">
        <f>SUM(N40:N43)</f>
        <v>7</v>
      </c>
      <c r="O44" s="178">
        <f>SUM(O40:O43)</f>
        <v>5</v>
      </c>
      <c r="P44" s="167"/>
      <c r="Q44" s="179"/>
      <c r="R44" s="2"/>
    </row>
    <row r="45" spans="1:18" ht="15">
      <c r="A45" s="20"/>
      <c r="B45" s="20"/>
      <c r="C45" s="26"/>
      <c r="D45" s="26"/>
      <c r="E45" s="26"/>
      <c r="F45" s="9"/>
      <c r="G45" s="8"/>
      <c r="H45" s="8"/>
      <c r="I45" s="23"/>
      <c r="J45" s="23"/>
      <c r="K45" s="9"/>
      <c r="L45" s="9"/>
      <c r="M45" s="9"/>
      <c r="N45" s="9"/>
      <c r="O45" s="8"/>
      <c r="P45" s="8"/>
      <c r="Q45" s="8"/>
      <c r="R45" s="2"/>
    </row>
    <row r="46" spans="1:18" ht="15">
      <c r="A46" s="7"/>
      <c r="B46" s="7"/>
      <c r="C46" s="167" t="str">
        <f>gegevens!D24</f>
        <v>S.C. Caballos Zottegem 3</v>
      </c>
      <c r="D46" s="167"/>
      <c r="E46" s="167"/>
      <c r="F46" s="167"/>
      <c r="G46" s="167"/>
      <c r="H46" s="5" t="s">
        <v>693</v>
      </c>
      <c r="I46" s="167" t="str">
        <f>gegevens!E24</f>
        <v>Wetteren</v>
      </c>
      <c r="J46" s="167"/>
      <c r="K46" s="167"/>
      <c r="L46" s="167"/>
      <c r="M46" s="167"/>
      <c r="N46" s="10"/>
      <c r="O46" s="11">
        <f>L52</f>
        <v>8</v>
      </c>
      <c r="P46" s="12" t="s">
        <v>693</v>
      </c>
      <c r="Q46" s="13">
        <f>N52</f>
        <v>8</v>
      </c>
      <c r="R46" s="2"/>
    </row>
    <row r="47" spans="1:18" ht="15">
      <c r="A47" s="14" t="s">
        <v>694</v>
      </c>
      <c r="B47" s="28" t="s">
        <v>695</v>
      </c>
      <c r="C47" s="181" t="s">
        <v>696</v>
      </c>
      <c r="D47" s="181"/>
      <c r="E47" s="181"/>
      <c r="F47" s="16" t="s">
        <v>697</v>
      </c>
      <c r="G47" s="14" t="s">
        <v>698</v>
      </c>
      <c r="H47" s="28" t="s">
        <v>695</v>
      </c>
      <c r="I47" s="181" t="s">
        <v>699</v>
      </c>
      <c r="J47" s="181"/>
      <c r="K47" s="16" t="s">
        <v>697</v>
      </c>
      <c r="L47" s="182" t="s">
        <v>700</v>
      </c>
      <c r="M47" s="182"/>
      <c r="N47" s="182"/>
      <c r="O47" s="182" t="s">
        <v>698</v>
      </c>
      <c r="P47" s="182"/>
      <c r="Q47" s="182"/>
      <c r="R47" s="2"/>
    </row>
    <row r="48" spans="1:18" ht="15">
      <c r="A48" s="16">
        <v>1</v>
      </c>
      <c r="B48" s="84">
        <v>4936</v>
      </c>
      <c r="C48" s="168" t="str">
        <f>IF(B48="","",IF(ISERROR(PROPER(VLOOKUP(B48,elo!$A$2:$C$1891,2,FALSE))),"Stamnummer niet gevonden",PROPER(VLOOKUP(B48,elo!$A$2:$C$1891,2,FALSE))))</f>
        <v>Ghyselen Wouter</v>
      </c>
      <c r="D48" s="169"/>
      <c r="E48" s="170"/>
      <c r="F48" s="16">
        <f>IF(B48="","",IF(ISERROR(VLOOKUP(B48,elo!$A$2:$C$1891,3,FALSE)),"Fout",VLOOKUP(B48,elo!$A$2:$C$1891,3,FALSE)))</f>
        <v>1801</v>
      </c>
      <c r="G48" s="16">
        <f>IF(OR(L48=0,L48=1),0,IF(L48=2,4,IF(L48=3,8,"FOUT")))</f>
        <v>0</v>
      </c>
      <c r="H48" s="85">
        <v>49743</v>
      </c>
      <c r="I48" s="168" t="str">
        <f>IF(H48="","",IF(ISERROR(PROPER(VLOOKUP(H48,elo!$A$2:$C$1891,2,FALSE))),"Stamnummer niet gevonden",PROPER(VLOOKUP(H48,elo!$A$2:$C$1891,2,FALSE))))</f>
        <v>Matthys Johan</v>
      </c>
      <c r="J48" s="170"/>
      <c r="K48" s="16">
        <f>IF(H48="","",IF(ISERROR(VLOOKUP(H48,elo!$A$2:$C$1891,3,FALSE)),"Fout",VLOOKUP(H48,elo!$A$2:$C$1891,3,FALSE)))</f>
        <v>1494</v>
      </c>
      <c r="L48" s="16">
        <v>1</v>
      </c>
      <c r="M48" s="16" t="s">
        <v>693</v>
      </c>
      <c r="N48" s="16">
        <f>IF(L48=1,3,IF(L48=2,2,IF(L48=3,1,IF(L48="","","fout"))))</f>
        <v>3</v>
      </c>
      <c r="O48" s="182">
        <f>IF(OR(N48=0,N48=1,N48=""),0,IF(N48=2,4,IF(N48=3,8,"FOUT")))</f>
        <v>8</v>
      </c>
      <c r="P48" s="182"/>
      <c r="Q48" s="182"/>
      <c r="R48" s="2"/>
    </row>
    <row r="49" spans="1:18" ht="15">
      <c r="A49" s="16">
        <v>2</v>
      </c>
      <c r="B49" s="84">
        <v>25062</v>
      </c>
      <c r="C49" s="168" t="str">
        <f>IF(B49="","",IF(ISERROR(PROPER(VLOOKUP(B49,elo!$A$2:$C$1891,2,FALSE))),"Stamnummer niet gevonden",PROPER(VLOOKUP(B49,elo!$A$2:$C$1891,2,FALSE))))</f>
        <v>Van Melkebeke Willem</v>
      </c>
      <c r="D49" s="169"/>
      <c r="E49" s="170"/>
      <c r="F49" s="16">
        <f>IF(B49="","",IF(ISERROR(VLOOKUP(B49,elo!$A$2:$C$1891,3,FALSE)),"Fout",VLOOKUP(B49,elo!$A$2:$C$1891,3,FALSE)))</f>
        <v>1707</v>
      </c>
      <c r="G49" s="16">
        <f>IF(OR(L49=0,L49=1),0,IF(L49=2,3,IF(L49=3,6,"FOUT")))</f>
        <v>0</v>
      </c>
      <c r="H49" s="86">
        <v>41254</v>
      </c>
      <c r="I49" s="168" t="str">
        <f>IF(H49="","",IF(ISERROR(PROPER(VLOOKUP(H49,elo!$A$2:$C$1891,2,FALSE))),"Stamnummer niet gevonden",PROPER(VLOOKUP(H49,elo!$A$2:$C$1891,2,FALSE))))</f>
        <v>Carlier Sven</v>
      </c>
      <c r="J49" s="170"/>
      <c r="K49" s="16">
        <f>IF(H49="","",IF(ISERROR(VLOOKUP(H49,elo!$A$2:$C$1891,3,FALSE)),"Fout",VLOOKUP(H49,elo!$A$2:$C$1891,3,FALSE)))</f>
        <v>1243</v>
      </c>
      <c r="L49" s="16">
        <v>1</v>
      </c>
      <c r="M49" s="16" t="s">
        <v>693</v>
      </c>
      <c r="N49" s="16">
        <f>IF(L49=1,3,IF(L49=2,2,IF(L49=3,1,IF(L49="","","fout"))))</f>
        <v>3</v>
      </c>
      <c r="O49" s="182">
        <f>IF(OR(N49=0,N49=1,N49=""),0,IF(N49=2,3,IF(N49=3,6,"FOUT")))</f>
        <v>6</v>
      </c>
      <c r="P49" s="182"/>
      <c r="Q49" s="182"/>
      <c r="R49" s="2"/>
    </row>
    <row r="50" spans="1:18" ht="15">
      <c r="A50" s="16">
        <v>3</v>
      </c>
      <c r="B50" s="84">
        <v>52019</v>
      </c>
      <c r="C50" s="168" t="str">
        <f>IF(B50="","",IF(ISERROR(PROPER(VLOOKUP(B50,elo!$A$2:$C$1891,2,FALSE))),"Stamnummer niet gevonden",PROPER(VLOOKUP(B50,elo!$A$2:$C$1891,2,FALSE))))</f>
        <v>Poelman Geoffrey</v>
      </c>
      <c r="D50" s="169"/>
      <c r="E50" s="170"/>
      <c r="F50" s="16">
        <f>IF(B50="","",IF(ISERROR(VLOOKUP(B50,elo!$A$2:$C$1891,3,FALSE)),"Fout",VLOOKUP(B50,elo!$A$2:$C$1891,3,FALSE)))</f>
        <v>1573</v>
      </c>
      <c r="G50" s="16">
        <f>IF(OR(L50=0,L50=1),0,IF(L50=2,2,IF(L50=3,4,"FOUT")))</f>
        <v>4</v>
      </c>
      <c r="H50" s="86">
        <v>10283</v>
      </c>
      <c r="I50" s="168" t="str">
        <f>IF(H50="","",IF(ISERROR(PROPER(VLOOKUP(H50,elo!$A$2:$C$1891,2,FALSE))),"Stamnummer niet gevonden",PROPER(VLOOKUP(H50,elo!$A$2:$C$1891,2,FALSE))))</f>
        <v>Van Houtte Randy</v>
      </c>
      <c r="J50" s="170"/>
      <c r="K50" s="16">
        <f>IF(H50="","",IF(ISERROR(VLOOKUP(H50,elo!$A$2:$C$1891,3,FALSE)),"Fout",VLOOKUP(H50,elo!$A$2:$C$1891,3,FALSE)))</f>
        <v>1416</v>
      </c>
      <c r="L50" s="16">
        <v>3</v>
      </c>
      <c r="M50" s="16" t="s">
        <v>693</v>
      </c>
      <c r="N50" s="16">
        <f>IF(L50=1,3,IF(L50=2,2,IF(L50=3,1,IF(L50="","","fout"))))</f>
        <v>1</v>
      </c>
      <c r="O50" s="182">
        <f>IF(OR(N50=0,N50=1,N50=""),0,IF(N50=2,2,IF(N50=3,4,"FOUT")))</f>
        <v>0</v>
      </c>
      <c r="P50" s="182"/>
      <c r="Q50" s="182"/>
      <c r="R50" s="2"/>
    </row>
    <row r="51" spans="1:18" ht="15">
      <c r="A51" s="16">
        <v>4</v>
      </c>
      <c r="B51" s="84">
        <v>28762</v>
      </c>
      <c r="C51" s="168" t="str">
        <f>IF(B51="","",IF(ISERROR(PROPER(VLOOKUP(B51,elo!$A$2:$C$1891,2,FALSE))),"Stamnummer niet gevonden",PROPER(VLOOKUP(B51,elo!$A$2:$C$1891,2,FALSE))))</f>
        <v>Schroer Charlotte</v>
      </c>
      <c r="D51" s="169"/>
      <c r="E51" s="170"/>
      <c r="F51" s="16">
        <f>IF(B51="","",IF(ISERROR(VLOOKUP(B51,elo!$A$2:$C$1891,3,FALSE)),"Fout",VLOOKUP(B51,elo!$A$2:$C$1891,3,FALSE)))</f>
        <v>1308</v>
      </c>
      <c r="G51" s="16">
        <f>IF(OR(L51=0,L51=1),0,IF(L51=2,1,IF(L51=3,2,"FOUT")))</f>
        <v>2</v>
      </c>
      <c r="H51" s="86">
        <v>11549</v>
      </c>
      <c r="I51" s="168" t="str">
        <f>IF(H51="","",IF(ISERROR(PROPER(VLOOKUP(H51,elo!$A$2:$C$1891,2,FALSE))),"Stamnummer niet gevonden",PROPER(VLOOKUP(H51,elo!$A$2:$C$1891,2,FALSE))))</f>
        <v>Louwers Koen</v>
      </c>
      <c r="J51" s="170"/>
      <c r="K51" s="16">
        <f>IF(H51="","",IF(ISERROR(VLOOKUP(H51,elo!$A$2:$C$1891,3,FALSE)),"Fout",VLOOKUP(H51,elo!$A$2:$C$1891,3,FALSE)))</f>
        <v>0</v>
      </c>
      <c r="L51" s="16">
        <v>3</v>
      </c>
      <c r="M51" s="16" t="s">
        <v>693</v>
      </c>
      <c r="N51" s="16">
        <f>IF(L51=1,3,IF(L51=2,2,IF(L51=3,1,IF(L51="","","fout"))))</f>
        <v>1</v>
      </c>
      <c r="O51" s="182">
        <f>IF(OR(N51=0,N51=1,N51=""),0,IF(N51=2,1,IF(N51=3,2,"FOUT")))</f>
        <v>0</v>
      </c>
      <c r="P51" s="182"/>
      <c r="Q51" s="182"/>
      <c r="R51" s="2"/>
    </row>
    <row r="52" spans="1:18" ht="15">
      <c r="A52" s="20"/>
      <c r="B52" s="31"/>
      <c r="C52" s="160" t="s">
        <v>701</v>
      </c>
      <c r="D52" s="161"/>
      <c r="E52" s="180"/>
      <c r="F52" s="27"/>
      <c r="G52" s="24">
        <f>SUM(G48:G51)</f>
        <v>6</v>
      </c>
      <c r="H52" s="8"/>
      <c r="I52" s="177"/>
      <c r="J52" s="177"/>
      <c r="K52" s="9"/>
      <c r="L52" s="24">
        <f>SUM(L48:L51)</f>
        <v>8</v>
      </c>
      <c r="M52" s="24" t="s">
        <v>693</v>
      </c>
      <c r="N52" s="24">
        <f>SUM(N48:N51)</f>
        <v>8</v>
      </c>
      <c r="O52" s="178">
        <f>SUM(O48:O51)</f>
        <v>14</v>
      </c>
      <c r="P52" s="167"/>
      <c r="Q52" s="179"/>
      <c r="R52" s="2"/>
    </row>
    <row r="53" spans="1:18" ht="15">
      <c r="A53" s="20"/>
      <c r="B53" s="20"/>
      <c r="C53" s="26"/>
      <c r="D53" s="26"/>
      <c r="E53" s="26"/>
      <c r="F53" s="9"/>
      <c r="G53" s="8"/>
      <c r="H53" s="8"/>
      <c r="I53" s="23"/>
      <c r="J53" s="23"/>
      <c r="K53" s="9"/>
      <c r="L53" s="8"/>
      <c r="M53" s="8"/>
      <c r="N53" s="8"/>
      <c r="O53" s="8"/>
      <c r="P53" s="8"/>
      <c r="Q53" s="8"/>
      <c r="R53" s="2"/>
    </row>
    <row r="54" spans="1:18" ht="15.75" thickBot="1">
      <c r="A54" s="20"/>
      <c r="B54" s="20"/>
      <c r="C54" s="26"/>
      <c r="D54" s="26"/>
      <c r="E54" s="26"/>
      <c r="F54" s="9"/>
      <c r="G54" s="8"/>
      <c r="H54" s="8"/>
      <c r="I54" s="23"/>
      <c r="J54" s="23"/>
      <c r="K54" s="9"/>
      <c r="L54" s="9"/>
      <c r="M54" s="9"/>
      <c r="N54" s="9"/>
      <c r="O54" s="8"/>
      <c r="P54" s="8"/>
      <c r="Q54" s="8"/>
      <c r="R54" s="2"/>
    </row>
    <row r="55" spans="1:6" ht="15" thickBot="1">
      <c r="A55" s="186" t="s">
        <v>1344</v>
      </c>
      <c r="B55" s="184"/>
      <c r="C55" s="184"/>
      <c r="D55" s="184"/>
      <c r="E55" s="184"/>
      <c r="F55" s="185"/>
    </row>
    <row r="56" spans="1:6" ht="15.75">
      <c r="A56" s="43">
        <v>1</v>
      </c>
      <c r="B56" s="61" t="str">
        <f>'R 1'!B56</f>
        <v>Colle Sint Niklaas</v>
      </c>
      <c r="C56" s="114"/>
      <c r="D56" s="115"/>
      <c r="E56" s="116">
        <f>IF(ISERROR(VLOOKUP(B56,gegevens!$AA$1:$AC$6,1,FALSE)=0),VLOOKUP(B56,'R 1'!$B$56:$F$62,4,FALSE),(VLOOKUP(B56,'R 1'!$B$56:$F$62,4,FALSE))+VLOOKUP(B56,gegevens!$AA$1:$AC$6,2,FALSE))</f>
        <v>17</v>
      </c>
      <c r="F56" s="117">
        <f>IF(ISERROR(VLOOKUP(B56,gegevens!$AA$1:$AC$6,1,FALSE)=0),VLOOKUP(B56,'R 1'!$B$56:$F$62,5,FALSE),(VLOOKUP(B56,'R 1'!$B$56:$F$62,5,FALSE))+VLOOKUP(B56,gegevens!$AA$1:$AC$6,3,FALSE))</f>
        <v>22</v>
      </c>
    </row>
    <row r="57" spans="1:6" ht="15.75">
      <c r="A57" s="33">
        <v>2</v>
      </c>
      <c r="B57" s="61" t="str">
        <f>'R 1'!B59</f>
        <v>S.C. Jean Jaurès 1</v>
      </c>
      <c r="C57" s="52"/>
      <c r="D57" s="53"/>
      <c r="E57" s="60">
        <f>IF(ISERROR(VLOOKUP(B57,gegevens!$AA$1:$AC$6,1,FALSE)=0),VLOOKUP(B57,'R 1'!$B$56:$F$62,4,FALSE),(VLOOKUP(B57,'R 1'!$B$56:$F$62,4,FALSE))+VLOOKUP(B57,gegevens!$AA$1:$AC$6,2,FALSE))</f>
        <v>17</v>
      </c>
      <c r="F57" s="65">
        <f>IF(ISERROR(VLOOKUP(B57,gegevens!$AA$1:$AC$6,1,FALSE)=0),VLOOKUP(B57,'R 1'!$B$56:$F$62,5,FALSE),(VLOOKUP(B57,'R 1'!$B$56:$F$62,5,FALSE))+VLOOKUP(B57,gegevens!$AA$1:$AC$6,3,FALSE))</f>
        <v>21</v>
      </c>
    </row>
    <row r="58" spans="1:6" ht="15.75">
      <c r="A58" s="33">
        <v>3</v>
      </c>
      <c r="B58" s="61" t="str">
        <f>'R 1'!B57</f>
        <v>S.C. Caballos Zottegem 5</v>
      </c>
      <c r="C58" s="52"/>
      <c r="D58" s="53"/>
      <c r="E58" s="60">
        <f>IF(ISERROR(VLOOKUP(B58,gegevens!$AA$1:$AC$6,1,FALSE)=0),VLOOKUP(B58,'R 1'!$B$56:$F$62,4,FALSE),(VLOOKUP(B58,'R 1'!$B$56:$F$62,4,FALSE))+VLOOKUP(B58,gegevens!$AA$1:$AC$6,2,FALSE))</f>
        <v>16</v>
      </c>
      <c r="F58" s="65">
        <f>IF(ISERROR(VLOOKUP(B58,gegevens!$AA$1:$AC$6,1,FALSE)=0),VLOOKUP(B58,'R 1'!$B$56:$F$62,5,FALSE),(VLOOKUP(B58,'R 1'!$B$56:$F$62,5,FALSE))+VLOOKUP(B58,gegevens!$AA$1:$AC$6,3,FALSE))</f>
        <v>22</v>
      </c>
    </row>
    <row r="59" spans="1:6" ht="15.75">
      <c r="A59" s="33">
        <v>4</v>
      </c>
      <c r="B59" s="61" t="str">
        <f>'R 1'!B60</f>
        <v>S.C. Caballos Zottegem 6</v>
      </c>
      <c r="C59" s="52"/>
      <c r="D59" s="53"/>
      <c r="E59" s="60">
        <f>IF(ISERROR(VLOOKUP(B59,gegevens!$AA$1:$AC$6,1,FALSE)=0),VLOOKUP(B59,'R 1'!$B$56:$F$62,4,FALSE),(VLOOKUP(B59,'R 1'!$B$56:$F$62,4,FALSE))+VLOOKUP(B59,gegevens!$AA$1:$AC$6,2,FALSE))</f>
        <v>16</v>
      </c>
      <c r="F59" s="65">
        <f>IF(ISERROR(VLOOKUP(B59,gegevens!$AA$1:$AC$6,1,FALSE)=0),VLOOKUP(B59,'R 1'!$B$56:$F$62,5,FALSE),(VLOOKUP(B59,'R 1'!$B$56:$F$62,5,FALSE))+VLOOKUP(B59,gegevens!$AA$1:$AC$6,3,FALSE))</f>
        <v>22</v>
      </c>
    </row>
    <row r="60" spans="1:18" ht="15.75">
      <c r="A60" s="33">
        <v>5</v>
      </c>
      <c r="B60" s="61" t="str">
        <f>'R 1'!B61</f>
        <v>t Ros Dendermonde</v>
      </c>
      <c r="C60" s="52"/>
      <c r="D60" s="53"/>
      <c r="E60" s="60">
        <f>IF(ISERROR(VLOOKUP(B60,gegevens!$AA$1:$AC$6,1,FALSE)=0),VLOOKUP(B60,'R 1'!$B$56:$F$62,4,FALSE),(VLOOKUP(B60,'R 1'!$B$56:$F$62,4,FALSE))+VLOOKUP(B60,gegevens!$AA$1:$AC$6,2,FALSE))</f>
        <v>14</v>
      </c>
      <c r="F60" s="65">
        <f>IF(ISERROR(VLOOKUP(B60,gegevens!$AA$1:$AC$6,1,FALSE)=0),VLOOKUP(B60,'R 1'!$B$56:$F$62,5,FALSE),(VLOOKUP(B60,'R 1'!$B$56:$F$62,5,FALSE))+VLOOKUP(B60,gegevens!$AA$1:$AC$6,3,FALSE))</f>
        <v>16</v>
      </c>
      <c r="G60" s="20"/>
      <c r="H60" s="20"/>
      <c r="I60" s="20"/>
      <c r="J60" s="8"/>
      <c r="K60" s="8"/>
      <c r="L60" s="8"/>
      <c r="M60" s="8"/>
      <c r="N60" s="8"/>
      <c r="O60" s="8"/>
      <c r="P60" s="8"/>
      <c r="Q60" s="8"/>
      <c r="R60" s="8"/>
    </row>
    <row r="61" spans="1:18" ht="15.75">
      <c r="A61" s="33">
        <v>6</v>
      </c>
      <c r="B61" s="61" t="str">
        <f>'R 1'!B58</f>
        <v>De Mercatel 3</v>
      </c>
      <c r="C61" s="52"/>
      <c r="D61" s="53"/>
      <c r="E61" s="60">
        <f>IF(ISERROR(VLOOKUP(B61,gegevens!$AA$1:$AC$6,1,FALSE)=0),VLOOKUP(B61,'R 1'!$B$56:$F$62,4,FALSE),(VLOOKUP(B61,'R 1'!$B$56:$F$62,4,FALSE))+VLOOKUP(B61,gegevens!$AA$1:$AC$6,2,FALSE))</f>
        <v>8</v>
      </c>
      <c r="F61" s="65">
        <f>IF(ISERROR(VLOOKUP(B61,gegevens!$AA$1:$AC$6,1,FALSE)=0),VLOOKUP(B61,'R 1'!$B$56:$F$62,5,FALSE),(VLOOKUP(B61,'R 1'!$B$56:$F$62,5,FALSE))+VLOOKUP(B61,gegevens!$AA$1:$AC$6,3,FALSE))</f>
        <v>11</v>
      </c>
      <c r="G61" s="20"/>
      <c r="H61" s="34"/>
      <c r="I61" s="25"/>
      <c r="J61" s="34"/>
      <c r="K61" s="25"/>
      <c r="L61" s="25"/>
      <c r="M61" s="25"/>
      <c r="N61" s="25"/>
      <c r="O61" s="25"/>
      <c r="P61" s="25"/>
      <c r="Q61" s="25"/>
      <c r="R61" s="25"/>
    </row>
    <row r="62" spans="1:18" ht="16.5" thickBot="1">
      <c r="A62" s="35">
        <v>7</v>
      </c>
      <c r="B62" s="48" t="str">
        <f>'R 1'!B62</f>
        <v>K.G.S.R.L. 2</v>
      </c>
      <c r="C62" s="49"/>
      <c r="D62" s="50"/>
      <c r="E62" s="60">
        <f>IF(ISERROR(VLOOKUP(B62,gegevens!$AA$1:$AC$6,1,FALSE)=0),VLOOKUP(B62,'R 1'!$B$56:$F$62,4,FALSE),(VLOOKUP(B62,'R 1'!$B$56:$F$62,4,FALSE))+VLOOKUP(B62,gegevens!$AA$1:$AC$6,2,FALSE))</f>
        <v>8</v>
      </c>
      <c r="F62" s="65">
        <f>IF(ISERROR(VLOOKUP(B62,gegevens!$AA$1:$AC$6,1,FALSE)=0),VLOOKUP(B62,'R 1'!$B$56:$F$62,5,FALSE),(VLOOKUP(B62,'R 1'!$B$56:$F$62,5,FALSE))+VLOOKUP(B62,gegevens!$AA$1:$AC$6,3,FALSE))</f>
        <v>6</v>
      </c>
      <c r="G62" s="2"/>
      <c r="H62" s="2"/>
      <c r="I62" s="20"/>
      <c r="J62" s="2"/>
      <c r="K62" s="5"/>
      <c r="L62" s="2"/>
      <c r="M62" s="2"/>
      <c r="N62" s="2"/>
      <c r="O62" s="2"/>
      <c r="P62" s="2"/>
      <c r="Q62" s="2"/>
      <c r="R62" s="2"/>
    </row>
    <row r="63" spans="5:6" ht="13.5" thickBot="1">
      <c r="E63" s="59"/>
      <c r="F63" s="59"/>
    </row>
    <row r="64" spans="1:6" ht="15" thickBot="1">
      <c r="A64" s="186" t="s">
        <v>1344</v>
      </c>
      <c r="B64" s="184"/>
      <c r="C64" s="184"/>
      <c r="D64" s="184"/>
      <c r="E64" s="189"/>
      <c r="F64" s="190"/>
    </row>
    <row r="65" spans="1:6" ht="15.75">
      <c r="A65" s="32">
        <v>1</v>
      </c>
      <c r="B65" s="56" t="str">
        <f>'R 1'!B65</f>
        <v>S.C. Jean Jaurès 2</v>
      </c>
      <c r="C65" s="133"/>
      <c r="D65" s="134"/>
      <c r="E65" s="118">
        <f>IF(ISERROR(VLOOKUP(B65,gegevens!$AA$7:$AC$12,1,FALSE)=0),VLOOKUP(B65,'R 1'!$B$65:$F$71,4,FALSE),(VLOOKUP(B65,'R 1'!$B$65:$F$71,4,FALSE))+VLOOKUP(B65,gegevens!$AA$7:$AC$12,2,FALSE))</f>
        <v>19</v>
      </c>
      <c r="F65" s="64">
        <f>IF(ISERROR(VLOOKUP(B65,gegevens!$AA$7:$AC$12,1,FALSE)=0),VLOOKUP(B65,'R 1'!$B$65:$F$71,5,FALSE),(VLOOKUP(B65,'R 1'!$B$65:$F$71,5,FALSE))+VLOOKUP(B65,gegevens!$AA$7:$AC$12,3,FALSE))</f>
        <v>29</v>
      </c>
    </row>
    <row r="66" spans="1:6" ht="15.75">
      <c r="A66" s="33">
        <v>2</v>
      </c>
      <c r="B66" s="61" t="str">
        <f>'R 1'!B69</f>
        <v>S.C. Caballos Zottegem 4</v>
      </c>
      <c r="C66" s="52"/>
      <c r="D66" s="53"/>
      <c r="E66" s="116">
        <f>IF(ISERROR(VLOOKUP(B66,gegevens!$AA$7:$AC$12,1,FALSE)=0),VLOOKUP(B66,'R 1'!$B$65:$F$71,4,FALSE),(VLOOKUP(B66,'R 1'!$B$65:$F$71,4,FALSE))+VLOOKUP(B66,gegevens!$AA$7:$AC$12,2,FALSE))</f>
        <v>17</v>
      </c>
      <c r="F66" s="65">
        <f>IF(ISERROR(VLOOKUP(B66,gegevens!$AA$7:$AC$12,1,FALSE)=0),VLOOKUP(B66,'R 1'!$B$65:$F$71,5,FALSE),(VLOOKUP(B66,'R 1'!$B$65:$F$71,5,FALSE))+VLOOKUP(B66,gegevens!$AA$7:$AC$12,3,FALSE))</f>
        <v>18</v>
      </c>
    </row>
    <row r="67" spans="1:6" ht="15.75">
      <c r="A67" s="33">
        <v>3</v>
      </c>
      <c r="B67" s="61" t="str">
        <f>'R 1'!B66</f>
        <v>S.C. Caballos Zottegem 3</v>
      </c>
      <c r="C67" s="52"/>
      <c r="D67" s="53"/>
      <c r="E67" s="116">
        <f>IF(ISERROR(VLOOKUP(B67,gegevens!$AA$7:$AC$12,1,FALSE)=0),VLOOKUP(B67,'R 1'!$B$65:$F$71,4,FALSE),(VLOOKUP(B67,'R 1'!$B$65:$F$71,4,FALSE))+VLOOKUP(B67,gegevens!$AA$7:$AC$12,2,FALSE))</f>
        <v>16</v>
      </c>
      <c r="F67" s="65">
        <f>IF(ISERROR(VLOOKUP(B67,gegevens!$AA$7:$AC$12,1,FALSE)=0),VLOOKUP(B67,'R 1'!$B$65:$F$71,5,FALSE),(VLOOKUP(B67,'R 1'!$B$65:$F$71,5,FALSE))+VLOOKUP(B67,gegevens!$AA$7:$AC$12,3,FALSE))</f>
        <v>20</v>
      </c>
    </row>
    <row r="68" spans="1:6" ht="15.75">
      <c r="A68" s="33">
        <v>4</v>
      </c>
      <c r="B68" s="61" t="str">
        <f>'R 1'!B67</f>
        <v>Wachtebeke</v>
      </c>
      <c r="C68" s="52"/>
      <c r="D68" s="53"/>
      <c r="E68" s="116">
        <f>IF(ISERROR(VLOOKUP(B68,gegevens!$AA$7:$AC$12,1,FALSE)=0),VLOOKUP(B68,'R 1'!$B$65:$F$71,4,FALSE),(VLOOKUP(B68,'R 1'!$B$65:$F$71,4,FALSE))+VLOOKUP(B68,gegevens!$AA$7:$AC$12,2,FALSE))</f>
        <v>15</v>
      </c>
      <c r="F68" s="65">
        <f>IF(ISERROR(VLOOKUP(B68,gegevens!$AA$7:$AC$12,1,FALSE)=0),VLOOKUP(B68,'R 1'!$B$65:$F$71,5,FALSE),(VLOOKUP(B68,'R 1'!$B$65:$F$71,5,FALSE))+VLOOKUP(B68,gegevens!$AA$7:$AC$12,3,FALSE))</f>
        <v>20</v>
      </c>
    </row>
    <row r="69" spans="1:6" ht="15.75">
      <c r="A69" s="33">
        <v>5</v>
      </c>
      <c r="B69" s="61" t="str">
        <f>'R 1'!B68</f>
        <v>De Mercatel 2</v>
      </c>
      <c r="C69" s="52"/>
      <c r="D69" s="53"/>
      <c r="E69" s="116">
        <f>IF(ISERROR(VLOOKUP(B69,gegevens!$AA$7:$AC$12,1,FALSE)=0),VLOOKUP(B69,'R 1'!$B$65:$F$71,4,FALSE),(VLOOKUP(B69,'R 1'!$B$65:$F$71,4,FALSE))+VLOOKUP(B69,gegevens!$AA$7:$AC$12,2,FALSE))</f>
        <v>15</v>
      </c>
      <c r="F69" s="65">
        <f>IF(ISERROR(VLOOKUP(B69,gegevens!$AA$7:$AC$12,1,FALSE)=0),VLOOKUP(B69,'R 1'!$B$65:$F$71,5,FALSE),(VLOOKUP(B69,'R 1'!$B$65:$F$71,5,FALSE))+VLOOKUP(B69,gegevens!$AA$7:$AC$12,3,FALSE))</f>
        <v>13</v>
      </c>
    </row>
    <row r="70" spans="1:6" ht="15.75">
      <c r="A70" s="33">
        <v>6</v>
      </c>
      <c r="B70" s="61" t="str">
        <f>'R 1'!B70</f>
        <v>Wetteren</v>
      </c>
      <c r="C70" s="52"/>
      <c r="D70" s="53"/>
      <c r="E70" s="116">
        <f>IF(ISERROR(VLOOKUP(B70,gegevens!$AA$7:$AC$12,1,FALSE)=0),VLOOKUP(B70,'R 1'!$B$65:$F$71,4,FALSE),(VLOOKUP(B70,'R 1'!$B$65:$F$71,4,FALSE))+VLOOKUP(B70,gegevens!$AA$7:$AC$12,2,FALSE))</f>
        <v>14</v>
      </c>
      <c r="F70" s="65">
        <f>IF(ISERROR(VLOOKUP(B70,gegevens!$AA$7:$AC$12,1,FALSE)=0),VLOOKUP(B70,'R 1'!$B$65:$F$71,5,FALSE),(VLOOKUP(B70,'R 1'!$B$65:$F$71,5,FALSE))+VLOOKUP(B70,gegevens!$AA$7:$AC$12,3,FALSE))</f>
        <v>20</v>
      </c>
    </row>
    <row r="71" spans="1:6" ht="16.5" thickBot="1">
      <c r="A71" s="35">
        <v>7</v>
      </c>
      <c r="B71" s="48"/>
      <c r="C71" s="49"/>
      <c r="D71" s="50"/>
      <c r="E71" s="123"/>
      <c r="F71" s="122"/>
    </row>
  </sheetData>
  <sheetProtection password="C40F" sheet="1" objects="1" scenarios="1" sort="0"/>
  <protectedRanges>
    <protectedRange password="89A0" sqref="B56:F62 B65:F71" name="Bereik2"/>
    <protectedRange sqref="L48:N51 L40:N43 L21:N24 L13:N16 L32:N35 L5:N8" name="Bereik1"/>
    <protectedRange sqref="D28" name="Bereik4"/>
    <protectedRange sqref="B5:B8" name="Bereik1_1"/>
    <protectedRange sqref="H5:H8" name="Bereik1_2"/>
    <protectedRange sqref="B13:B16" name="Bereik1_3"/>
    <protectedRange sqref="H13:H16" name="Bereik1_4"/>
    <protectedRange sqref="B21:B24" name="Bereik1_5"/>
    <protectedRange sqref="H21:H24" name="Bereik1_6"/>
    <protectedRange sqref="B32:B35" name="Bereik1_7"/>
    <protectedRange sqref="H32:H35" name="Bereik1_8"/>
    <protectedRange sqref="B40:B43" name="Bereik1_9"/>
    <protectedRange sqref="H40:H43" name="Bereik1_10"/>
    <protectedRange sqref="B48:B51" name="Bereik1_11"/>
    <protectedRange sqref="H48:H51" name="Bereik1_12"/>
  </protectedRanges>
  <mergeCells count="132">
    <mergeCell ref="C36:E36"/>
    <mergeCell ref="I36:J36"/>
    <mergeCell ref="O36:Q36"/>
    <mergeCell ref="A55:F55"/>
    <mergeCell ref="C38:G38"/>
    <mergeCell ref="I38:M38"/>
    <mergeCell ref="C39:E39"/>
    <mergeCell ref="I39:J39"/>
    <mergeCell ref="L39:N39"/>
    <mergeCell ref="O39:Q39"/>
    <mergeCell ref="C34:E34"/>
    <mergeCell ref="I34:J34"/>
    <mergeCell ref="O34:Q34"/>
    <mergeCell ref="C35:E35"/>
    <mergeCell ref="I35:J35"/>
    <mergeCell ref="O35:Q35"/>
    <mergeCell ref="C32:E32"/>
    <mergeCell ref="I32:J32"/>
    <mergeCell ref="O32:Q32"/>
    <mergeCell ref="C33:E33"/>
    <mergeCell ref="I33:J33"/>
    <mergeCell ref="O33:Q33"/>
    <mergeCell ref="C31:E31"/>
    <mergeCell ref="I31:J31"/>
    <mergeCell ref="L31:N31"/>
    <mergeCell ref="O31:Q31"/>
    <mergeCell ref="C25:E25"/>
    <mergeCell ref="I25:J25"/>
    <mergeCell ref="O25:Q25"/>
    <mergeCell ref="I30:M30"/>
    <mergeCell ref="C30:G30"/>
    <mergeCell ref="A28:C28"/>
    <mergeCell ref="C23:E23"/>
    <mergeCell ref="I23:J23"/>
    <mergeCell ref="O23:Q23"/>
    <mergeCell ref="C24:E24"/>
    <mergeCell ref="I24:J24"/>
    <mergeCell ref="O24:Q24"/>
    <mergeCell ref="C21:E21"/>
    <mergeCell ref="I21:J21"/>
    <mergeCell ref="O21:Q21"/>
    <mergeCell ref="C22:E22"/>
    <mergeCell ref="I22:J22"/>
    <mergeCell ref="O22:Q22"/>
    <mergeCell ref="C20:E20"/>
    <mergeCell ref="I20:J20"/>
    <mergeCell ref="L20:N20"/>
    <mergeCell ref="O20:Q20"/>
    <mergeCell ref="C17:E17"/>
    <mergeCell ref="I17:J17"/>
    <mergeCell ref="O17:Q17"/>
    <mergeCell ref="I19:M19"/>
    <mergeCell ref="C19:G19"/>
    <mergeCell ref="C15:E15"/>
    <mergeCell ref="I15:J15"/>
    <mergeCell ref="O15:Q15"/>
    <mergeCell ref="C16:E16"/>
    <mergeCell ref="I16:J16"/>
    <mergeCell ref="O16:Q16"/>
    <mergeCell ref="C13:E13"/>
    <mergeCell ref="I13:J13"/>
    <mergeCell ref="O13:Q13"/>
    <mergeCell ref="C14:E14"/>
    <mergeCell ref="I14:J14"/>
    <mergeCell ref="O14:Q14"/>
    <mergeCell ref="C12:E12"/>
    <mergeCell ref="I12:J12"/>
    <mergeCell ref="L12:N12"/>
    <mergeCell ref="O12:Q12"/>
    <mergeCell ref="C9:E9"/>
    <mergeCell ref="I9:J9"/>
    <mergeCell ref="O9:Q9"/>
    <mergeCell ref="I11:M11"/>
    <mergeCell ref="C11:G11"/>
    <mergeCell ref="C7:E7"/>
    <mergeCell ref="I7:J7"/>
    <mergeCell ref="O7:Q7"/>
    <mergeCell ref="C8:E8"/>
    <mergeCell ref="I8:J8"/>
    <mergeCell ref="O8:Q8"/>
    <mergeCell ref="C5:E5"/>
    <mergeCell ref="I5:J5"/>
    <mergeCell ref="O5:Q5"/>
    <mergeCell ref="C6:E6"/>
    <mergeCell ref="I6:J6"/>
    <mergeCell ref="O6:Q6"/>
    <mergeCell ref="C4:E4"/>
    <mergeCell ref="I4:J4"/>
    <mergeCell ref="L4:N4"/>
    <mergeCell ref="O4:Q4"/>
    <mergeCell ref="A1:C1"/>
    <mergeCell ref="F1:G1"/>
    <mergeCell ref="J1:N1"/>
    <mergeCell ref="C3:G3"/>
    <mergeCell ref="I3:M3"/>
    <mergeCell ref="C40:E40"/>
    <mergeCell ref="I40:J40"/>
    <mergeCell ref="O40:Q40"/>
    <mergeCell ref="C41:E41"/>
    <mergeCell ref="I41:J41"/>
    <mergeCell ref="O41:Q41"/>
    <mergeCell ref="C42:E42"/>
    <mergeCell ref="I42:J42"/>
    <mergeCell ref="O42:Q42"/>
    <mergeCell ref="C43:E43"/>
    <mergeCell ref="I43:J43"/>
    <mergeCell ref="O43:Q43"/>
    <mergeCell ref="C44:E44"/>
    <mergeCell ref="I44:J44"/>
    <mergeCell ref="O44:Q44"/>
    <mergeCell ref="C46:G46"/>
    <mergeCell ref="I46:M46"/>
    <mergeCell ref="C47:E47"/>
    <mergeCell ref="I47:J47"/>
    <mergeCell ref="L47:N47"/>
    <mergeCell ref="O47:Q47"/>
    <mergeCell ref="C48:E48"/>
    <mergeCell ref="I48:J48"/>
    <mergeCell ref="O48:Q48"/>
    <mergeCell ref="C49:E49"/>
    <mergeCell ref="I49:J49"/>
    <mergeCell ref="O49:Q49"/>
    <mergeCell ref="C50:E50"/>
    <mergeCell ref="I50:J50"/>
    <mergeCell ref="O50:Q50"/>
    <mergeCell ref="A64:F64"/>
    <mergeCell ref="C51:E51"/>
    <mergeCell ref="I51:J51"/>
    <mergeCell ref="O51:Q51"/>
    <mergeCell ref="C52:E52"/>
    <mergeCell ref="I52:J52"/>
    <mergeCell ref="O52:Q5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3"/>
  <dimension ref="A1:Q71"/>
  <sheetViews>
    <sheetView showGridLines="0" zoomScale="120" zoomScaleNormal="120" workbookViewId="0" topLeftCell="A1">
      <selection activeCell="A2" sqref="A2"/>
    </sheetView>
  </sheetViews>
  <sheetFormatPr defaultColWidth="9.140625" defaultRowHeight="12.75"/>
  <cols>
    <col min="1" max="1" width="5.57421875" style="0" customWidth="1"/>
    <col min="2" max="2" width="7.28125" style="0" customWidth="1"/>
    <col min="3" max="3" width="2.7109375" style="0" customWidth="1"/>
    <col min="4" max="4" width="19.7109375" style="0" customWidth="1"/>
    <col min="5" max="5" width="3.28125" style="0" customWidth="1"/>
    <col min="6" max="6" width="5.28125" style="0" customWidth="1"/>
    <col min="7" max="7" width="6.421875" style="0" customWidth="1"/>
    <col min="8" max="8" width="7.28125" style="0" customWidth="1"/>
    <col min="9" max="9" width="22.140625" style="0" customWidth="1"/>
    <col min="10" max="10" width="1.8515625" style="0" customWidth="1"/>
    <col min="11" max="11" width="5.28125" style="0" customWidth="1"/>
    <col min="12" max="12" width="3.140625" style="0" customWidth="1"/>
    <col min="13" max="13" width="1.28515625" style="0" customWidth="1"/>
    <col min="14" max="14" width="3.28125" style="0" customWidth="1"/>
    <col min="15" max="15" width="3.28125" style="0" bestFit="1" customWidth="1"/>
    <col min="16" max="16" width="1.1484375" style="0" customWidth="1"/>
    <col min="17" max="17" width="3.00390625" style="0" customWidth="1"/>
    <col min="18" max="18" width="1.8515625" style="0" customWidth="1"/>
  </cols>
  <sheetData>
    <row r="1" spans="1:17" ht="15">
      <c r="A1" s="162" t="s">
        <v>690</v>
      </c>
      <c r="B1" s="162"/>
      <c r="C1" s="162"/>
      <c r="D1" s="1" t="str">
        <f>'R 1'!D1</f>
        <v>2A</v>
      </c>
      <c r="E1" s="2"/>
      <c r="F1" s="163" t="s">
        <v>691</v>
      </c>
      <c r="G1" s="163"/>
      <c r="H1" s="1">
        <v>3</v>
      </c>
      <c r="I1" s="3" t="s">
        <v>692</v>
      </c>
      <c r="J1" s="164">
        <f>gegevens!G5</f>
        <v>39093</v>
      </c>
      <c r="K1" s="165"/>
      <c r="L1" s="165"/>
      <c r="M1" s="165"/>
      <c r="N1" s="165"/>
      <c r="O1" s="6"/>
      <c r="P1" s="2"/>
      <c r="Q1" s="2"/>
    </row>
    <row r="2" spans="1:17" ht="15">
      <c r="A2" s="1"/>
      <c r="B2" s="1"/>
      <c r="C2" s="1"/>
      <c r="D2" s="1"/>
      <c r="E2" s="2"/>
      <c r="F2" s="3"/>
      <c r="G2" s="3"/>
      <c r="H2" s="1"/>
      <c r="I2" s="3"/>
      <c r="J2" s="4"/>
      <c r="K2" s="5"/>
      <c r="L2" s="5"/>
      <c r="M2" s="5"/>
      <c r="N2" s="5"/>
      <c r="O2" s="6"/>
      <c r="P2" s="2"/>
      <c r="Q2" s="2"/>
    </row>
    <row r="3" spans="1:17" ht="15">
      <c r="A3" s="7"/>
      <c r="B3" s="7"/>
      <c r="C3" s="166" t="str">
        <f>gegevens!B26</f>
        <v>t Ros Dendermonde</v>
      </c>
      <c r="D3" s="166"/>
      <c r="E3" s="166"/>
      <c r="F3" s="166"/>
      <c r="G3" s="166"/>
      <c r="H3" s="9" t="s">
        <v>693</v>
      </c>
      <c r="I3" s="167" t="str">
        <f>gegevens!C26</f>
        <v>K.G.S.R.L. 2</v>
      </c>
      <c r="J3" s="167"/>
      <c r="K3" s="167"/>
      <c r="L3" s="167"/>
      <c r="M3" s="167"/>
      <c r="N3" s="10"/>
      <c r="O3" s="11">
        <f>L9</f>
        <v>7</v>
      </c>
      <c r="P3" s="12" t="s">
        <v>693</v>
      </c>
      <c r="Q3" s="13">
        <f>N9</f>
        <v>9</v>
      </c>
    </row>
    <row r="4" spans="1:17" ht="15">
      <c r="A4" s="14" t="s">
        <v>694</v>
      </c>
      <c r="B4" s="15" t="s">
        <v>695</v>
      </c>
      <c r="C4" s="168" t="s">
        <v>696</v>
      </c>
      <c r="D4" s="169"/>
      <c r="E4" s="170"/>
      <c r="F4" s="16" t="s">
        <v>697</v>
      </c>
      <c r="G4" s="14" t="s">
        <v>698</v>
      </c>
      <c r="H4" s="17" t="s">
        <v>695</v>
      </c>
      <c r="I4" s="168" t="s">
        <v>699</v>
      </c>
      <c r="J4" s="170"/>
      <c r="K4" s="16" t="s">
        <v>697</v>
      </c>
      <c r="L4" s="171" t="s">
        <v>700</v>
      </c>
      <c r="M4" s="172"/>
      <c r="N4" s="173"/>
      <c r="O4" s="171" t="s">
        <v>698</v>
      </c>
      <c r="P4" s="172"/>
      <c r="Q4" s="173"/>
    </row>
    <row r="5" spans="1:17" ht="15">
      <c r="A5" s="18">
        <v>1</v>
      </c>
      <c r="B5" s="87">
        <v>62316</v>
      </c>
      <c r="C5" s="168" t="str">
        <f>IF(B5="","",IF(ISERROR(PROPER(VLOOKUP(B5,elo!$A$2:$C$1891,2,FALSE))),"Stamnummer niet gevonden",PROPER(VLOOKUP(B5,elo!$A$2:$C$1891,2,FALSE))))</f>
        <v>De Vriendt Augustin</v>
      </c>
      <c r="D5" s="169"/>
      <c r="E5" s="170"/>
      <c r="F5" s="16">
        <f>IF(B5="","",IF(ISERROR(VLOOKUP(B5,elo!$A$2:$C$1891,3,FALSE)),"Fout",VLOOKUP(B5,elo!$A$2:$C$1891,3,FALSE)))</f>
        <v>1597</v>
      </c>
      <c r="G5" s="18">
        <f>IF(OR(L5=0,L5=1),0,IF(L5=2,4,IF(L5=3,8,"FOUT")))</f>
        <v>4</v>
      </c>
      <c r="H5" s="87">
        <v>50245</v>
      </c>
      <c r="I5" s="168" t="str">
        <f>IF(H5="","",IF(ISERROR(PROPER(VLOOKUP(H5,elo!$A$2:$C$1891,2,FALSE))),"Stamnummer niet gevonden",PROPER(VLOOKUP(H5,elo!$A$2:$C$1891,2,FALSE))))</f>
        <v>Petit Emilien</v>
      </c>
      <c r="J5" s="170"/>
      <c r="K5" s="16">
        <f>IF(H5="","",IF(ISERROR(VLOOKUP(H5,elo!$A$2:$C$1891,3,FALSE)),"Fout",VLOOKUP(H5,elo!$A$2:$C$1891,3,FALSE)))</f>
        <v>1691</v>
      </c>
      <c r="L5" s="16">
        <v>2</v>
      </c>
      <c r="M5" s="16" t="s">
        <v>693</v>
      </c>
      <c r="N5" s="87">
        <f>IF(L5=1,3,IF(L5=2,2,IF(L5=3,1,IF(L5="","","fout"))))</f>
        <v>2</v>
      </c>
      <c r="O5" s="171">
        <f>IF(OR(N5=0,N5=1,N5=""),0,IF(N5=2,4,IF(N5=3,8,"FOUT")))</f>
        <v>4</v>
      </c>
      <c r="P5" s="172"/>
      <c r="Q5" s="173"/>
    </row>
    <row r="6" spans="1:17" ht="15">
      <c r="A6" s="18">
        <v>2</v>
      </c>
      <c r="B6" s="87">
        <v>10232</v>
      </c>
      <c r="C6" s="168" t="str">
        <f>IF(B6="","",IF(ISERROR(PROPER(VLOOKUP(B6,elo!$A$2:$C$1891,2,FALSE))),"Stamnummer niet gevonden",PROPER(VLOOKUP(B6,elo!$A$2:$C$1891,2,FALSE))))</f>
        <v>Molina Gomez David</v>
      </c>
      <c r="D6" s="169"/>
      <c r="E6" s="170"/>
      <c r="F6" s="16">
        <f>IF(B6="","",IF(ISERROR(VLOOKUP(B6,elo!$A$2:$C$1891,3,FALSE)),"Fout",VLOOKUP(B6,elo!$A$2:$C$1891,3,FALSE)))</f>
        <v>1744</v>
      </c>
      <c r="G6" s="18">
        <f>IF(OR(L6=0,L6=1),0,IF(L6=2,3,IF(L6=3,6,"FOUT")))</f>
        <v>0</v>
      </c>
      <c r="H6" s="87">
        <v>19984</v>
      </c>
      <c r="I6" s="168" t="str">
        <f>IF(H6="","",IF(ISERROR(PROPER(VLOOKUP(H6,elo!$A$2:$C$1891,2,FALSE))),"Stamnummer niet gevonden",PROPER(VLOOKUP(H6,elo!$A$2:$C$1891,2,FALSE))))</f>
        <v>Vanbellingen Patrick</v>
      </c>
      <c r="J6" s="170"/>
      <c r="K6" s="16">
        <f>IF(H6="","",IF(ISERROR(VLOOKUP(H6,elo!$A$2:$C$1891,3,FALSE)),"Fout",VLOOKUP(H6,elo!$A$2:$C$1891,3,FALSE)))</f>
        <v>1661</v>
      </c>
      <c r="L6" s="16">
        <v>1</v>
      </c>
      <c r="M6" s="16" t="s">
        <v>693</v>
      </c>
      <c r="N6" s="87">
        <f>IF(L6=1,3,IF(L6=2,2,IF(L6=3,1,IF(L6="","","fout"))))</f>
        <v>3</v>
      </c>
      <c r="O6" s="171">
        <f>IF(OR(N6=0,N6=1,N6=""),0,IF(N6=2,3,IF(N6=3,6,"FOUT")))</f>
        <v>6</v>
      </c>
      <c r="P6" s="172"/>
      <c r="Q6" s="173"/>
    </row>
    <row r="7" spans="1:17" ht="15">
      <c r="A7" s="18">
        <v>3</v>
      </c>
      <c r="B7" s="87">
        <v>29211</v>
      </c>
      <c r="C7" s="168" t="str">
        <f>IF(B7="","",IF(ISERROR(PROPER(VLOOKUP(B7,elo!$A$2:$C$1891,2,FALSE))),"Stamnummer niet gevonden",PROPER(VLOOKUP(B7,elo!$A$2:$C$1891,2,FALSE))))</f>
        <v>Terrens Timon</v>
      </c>
      <c r="D7" s="169"/>
      <c r="E7" s="170"/>
      <c r="F7" s="16">
        <f>IF(B7="","",IF(ISERROR(VLOOKUP(B7,elo!$A$2:$C$1891,3,FALSE)),"Fout",VLOOKUP(B7,elo!$A$2:$C$1891,3,FALSE)))</f>
        <v>0</v>
      </c>
      <c r="G7" s="18">
        <f>IF(OR(L7=0,L7=1),0,IF(L7=2,2,IF(L7=3,4,"FOUT")))</f>
        <v>4</v>
      </c>
      <c r="H7" s="87">
        <v>61883</v>
      </c>
      <c r="I7" s="168" t="str">
        <f>IF(H7="","",IF(ISERROR(PROPER(VLOOKUP(H7,elo!$A$2:$C$1891,2,FALSE))),"Stamnummer niet gevonden",PROPER(VLOOKUP(H7,elo!$A$2:$C$1891,2,FALSE))))</f>
        <v>Van Kerrebroeck Raymond</v>
      </c>
      <c r="J7" s="170"/>
      <c r="K7" s="16">
        <f>IF(H7="","",IF(ISERROR(VLOOKUP(H7,elo!$A$2:$C$1891,3,FALSE)),"Fout",VLOOKUP(H7,elo!$A$2:$C$1891,3,FALSE)))</f>
        <v>1477</v>
      </c>
      <c r="L7" s="16">
        <v>3</v>
      </c>
      <c r="M7" s="16" t="s">
        <v>693</v>
      </c>
      <c r="N7" s="87">
        <f>IF(L7=1,3,IF(L7=2,2,IF(L7=3,1,IF(L7="","","fout"))))</f>
        <v>1</v>
      </c>
      <c r="O7" s="171">
        <f>IF(OR(N7=0,N7=1,N7=""),0,IF(N7=2,2,IF(N7=3,4,"FOUT")))</f>
        <v>0</v>
      </c>
      <c r="P7" s="172"/>
      <c r="Q7" s="173"/>
    </row>
    <row r="8" spans="1:17" ht="15">
      <c r="A8" s="18">
        <v>4</v>
      </c>
      <c r="B8" s="87">
        <v>8796</v>
      </c>
      <c r="C8" s="168" t="str">
        <f>IF(B8="","",IF(ISERROR(PROPER(VLOOKUP(B8,elo!$A$2:$C$1891,2,FALSE))),"Stamnummer niet gevonden",PROPER(VLOOKUP(B8,elo!$A$2:$C$1891,2,FALSE))))</f>
        <v>Hermans Lucas</v>
      </c>
      <c r="D8" s="169"/>
      <c r="E8" s="170"/>
      <c r="F8" s="16">
        <f>IF(B8="","",IF(ISERROR(VLOOKUP(B8,elo!$A$2:$C$1891,3,FALSE)),"Fout",VLOOKUP(B8,elo!$A$2:$C$1891,3,FALSE)))</f>
        <v>0</v>
      </c>
      <c r="G8" s="18">
        <f>IF(OR(L8=0,L8=1),0,IF(L8=2,1,IF(L8=3,2,"FOUT")))</f>
        <v>0</v>
      </c>
      <c r="H8" s="87">
        <v>6891</v>
      </c>
      <c r="I8" s="168" t="str">
        <f>IF(H8="","",IF(ISERROR(PROPER(VLOOKUP(H8,elo!$A$2:$C$1891,2,FALSE))),"Stamnummer niet gevonden",PROPER(VLOOKUP(H8,elo!$A$2:$C$1891,2,FALSE))))</f>
        <v>De Visser Stefaan</v>
      </c>
      <c r="J8" s="170"/>
      <c r="K8" s="16">
        <f>IF(H8="","",IF(ISERROR(VLOOKUP(H8,elo!$A$2:$C$1891,3,FALSE)),"Fout",VLOOKUP(H8,elo!$A$2:$C$1891,3,FALSE)))</f>
        <v>1416</v>
      </c>
      <c r="L8" s="16">
        <v>1</v>
      </c>
      <c r="M8" s="16" t="s">
        <v>693</v>
      </c>
      <c r="N8" s="87">
        <f>IF(L8=1,3,IF(L8=2,2,IF(L8=3,1,IF(L8="","","fout"))))</f>
        <v>3</v>
      </c>
      <c r="O8" s="171">
        <f>IF(OR(N8=0,N8=1,N8=""),0,IF(N8=2,1,IF(N8=3,2,"FOUT")))</f>
        <v>2</v>
      </c>
      <c r="P8" s="172"/>
      <c r="Q8" s="173"/>
    </row>
    <row r="9" spans="1:17" ht="15">
      <c r="A9" s="20"/>
      <c r="B9" s="21"/>
      <c r="C9" s="174" t="s">
        <v>701</v>
      </c>
      <c r="D9" s="175"/>
      <c r="E9" s="176"/>
      <c r="F9" s="16"/>
      <c r="G9" s="22">
        <f>SUM(G5:G8)</f>
        <v>8</v>
      </c>
      <c r="H9" s="23"/>
      <c r="I9" s="177"/>
      <c r="J9" s="177"/>
      <c r="K9" s="9"/>
      <c r="L9" s="22">
        <f>SUM(L5:L8)</f>
        <v>7</v>
      </c>
      <c r="M9" s="22" t="s">
        <v>693</v>
      </c>
      <c r="N9" s="24">
        <f>SUM(N5:N8)</f>
        <v>9</v>
      </c>
      <c r="O9" s="178">
        <f>SUM(O5:O8)</f>
        <v>12</v>
      </c>
      <c r="P9" s="167"/>
      <c r="Q9" s="179"/>
    </row>
    <row r="10" spans="1:17" ht="15">
      <c r="A10" s="20"/>
      <c r="B10" s="25"/>
      <c r="C10" s="26"/>
      <c r="D10" s="26"/>
      <c r="E10" s="26"/>
      <c r="F10" s="9"/>
      <c r="G10" s="8"/>
      <c r="H10" s="23"/>
      <c r="I10" s="23"/>
      <c r="J10" s="23"/>
      <c r="K10" s="9"/>
      <c r="L10" s="8"/>
      <c r="M10" s="8"/>
      <c r="N10" s="8"/>
      <c r="O10" s="8"/>
      <c r="P10" s="8"/>
      <c r="Q10" s="8"/>
    </row>
    <row r="11" spans="1:17" ht="15">
      <c r="A11" s="7"/>
      <c r="B11" s="7"/>
      <c r="C11" s="167" t="str">
        <f>gegevens!B27</f>
        <v>S.C. Jean Jaurès 1</v>
      </c>
      <c r="D11" s="167"/>
      <c r="E11" s="167"/>
      <c r="F11" s="167"/>
      <c r="G11" s="167"/>
      <c r="H11" s="9" t="s">
        <v>693</v>
      </c>
      <c r="I11" s="167" t="str">
        <f>gegevens!C27</f>
        <v>S.C. Caballos Zottegem 5</v>
      </c>
      <c r="J11" s="167"/>
      <c r="K11" s="167"/>
      <c r="L11" s="167"/>
      <c r="M11" s="167"/>
      <c r="N11" s="10"/>
      <c r="O11" s="11">
        <f>L17</f>
        <v>8</v>
      </c>
      <c r="P11" s="12" t="s">
        <v>693</v>
      </c>
      <c r="Q11" s="13">
        <f>N17</f>
        <v>8</v>
      </c>
    </row>
    <row r="12" spans="1:17" ht="15">
      <c r="A12" s="14" t="s">
        <v>694</v>
      </c>
      <c r="B12" s="15" t="s">
        <v>695</v>
      </c>
      <c r="C12" s="168" t="s">
        <v>696</v>
      </c>
      <c r="D12" s="169"/>
      <c r="E12" s="170"/>
      <c r="F12" s="16" t="s">
        <v>697</v>
      </c>
      <c r="G12" s="14" t="s">
        <v>698</v>
      </c>
      <c r="H12" s="17" t="s">
        <v>695</v>
      </c>
      <c r="I12" s="168" t="s">
        <v>699</v>
      </c>
      <c r="J12" s="170"/>
      <c r="K12" s="16" t="s">
        <v>697</v>
      </c>
      <c r="L12" s="171" t="s">
        <v>700</v>
      </c>
      <c r="M12" s="172"/>
      <c r="N12" s="173"/>
      <c r="O12" s="171" t="s">
        <v>698</v>
      </c>
      <c r="P12" s="172"/>
      <c r="Q12" s="173"/>
    </row>
    <row r="13" spans="1:17" ht="15">
      <c r="A13" s="18">
        <v>1</v>
      </c>
      <c r="B13" s="131">
        <v>8401</v>
      </c>
      <c r="C13" s="168" t="str">
        <f>IF(B13="","",IF(ISERROR(PROPER(VLOOKUP(B13,elo!$A$2:$C$1891,2,FALSE))),"Stamnummer niet gevonden",PROPER(VLOOKUP(B13,elo!$A$2:$C$1891,2,FALSE))))</f>
        <v>Dhooge Achiel</v>
      </c>
      <c r="D13" s="169"/>
      <c r="E13" s="170"/>
      <c r="F13" s="16">
        <f>IF(B13="","",IF(ISERROR(VLOOKUP(B13,elo!$A$2:$C$1891,3,FALSE)),"Fout",VLOOKUP(B13,elo!$A$2:$C$1891,3,FALSE)))</f>
        <v>1673</v>
      </c>
      <c r="G13" s="18">
        <f>IF(OR(L13=0,L13=1),0,IF(L13=2,4,IF(L13=3,8,"FOUT")))</f>
        <v>0</v>
      </c>
      <c r="H13" s="87">
        <v>24651</v>
      </c>
      <c r="I13" s="168" t="str">
        <f>IF(H13="","",IF(ISERROR(PROPER(VLOOKUP(H13,elo!$A$2:$C$1891,2,FALSE))),"Stamnummer niet gevonden",PROPER(VLOOKUP(H13,elo!$A$2:$C$1891,2,FALSE))))</f>
        <v>De Weird Gunter</v>
      </c>
      <c r="J13" s="170"/>
      <c r="K13" s="16">
        <f>IF(H13="","",IF(ISERROR(VLOOKUP(H13,elo!$A$2:$C$1891,3,FALSE)),"Fout",VLOOKUP(H13,elo!$A$2:$C$1891,3,FALSE)))</f>
        <v>1658</v>
      </c>
      <c r="L13" s="16">
        <v>1</v>
      </c>
      <c r="M13" s="16" t="s">
        <v>693</v>
      </c>
      <c r="N13" s="16">
        <f>IF(L13=1,3,IF(L13=2,2,IF(L13=3,1,IF(L13="","","fout"))))</f>
        <v>3</v>
      </c>
      <c r="O13" s="171">
        <f>IF(OR(N13=0,N13=1,N13=""),0,IF(N13=2,4,IF(N13=3,8,"FOUT")))</f>
        <v>8</v>
      </c>
      <c r="P13" s="172"/>
      <c r="Q13" s="173"/>
    </row>
    <row r="14" spans="1:17" ht="15">
      <c r="A14" s="18">
        <v>2</v>
      </c>
      <c r="B14" s="131">
        <v>4898</v>
      </c>
      <c r="C14" s="168" t="str">
        <f>IF(B14="","",IF(ISERROR(PROPER(VLOOKUP(B14,elo!$A$2:$C$1891,2,FALSE))),"Stamnummer niet gevonden",PROPER(VLOOKUP(B14,elo!$A$2:$C$1891,2,FALSE))))</f>
        <v>Vermeulen Danny</v>
      </c>
      <c r="D14" s="169"/>
      <c r="E14" s="170"/>
      <c r="F14" s="16">
        <f>IF(B14="","",IF(ISERROR(VLOOKUP(B14,elo!$A$2:$C$1891,3,FALSE)),"Fout",VLOOKUP(B14,elo!$A$2:$C$1891,3,FALSE)))</f>
        <v>1550</v>
      </c>
      <c r="G14" s="18">
        <f>IF(OR(L14=0,L14=1),0,IF(L14=2,3,IF(L14=3,6,"FOUT")))</f>
        <v>3</v>
      </c>
      <c r="H14" s="87">
        <v>26018</v>
      </c>
      <c r="I14" s="168" t="str">
        <f>IF(H14="","",IF(ISERROR(PROPER(VLOOKUP(H14,elo!$A$2:$C$1891,2,FALSE))),"Stamnummer niet gevonden",PROPER(VLOOKUP(H14,elo!$A$2:$C$1891,2,FALSE))))</f>
        <v>De Weird Evy</v>
      </c>
      <c r="J14" s="170"/>
      <c r="K14" s="16">
        <f>IF(H14="","",IF(ISERROR(VLOOKUP(H14,elo!$A$2:$C$1891,3,FALSE)),"Fout",VLOOKUP(H14,elo!$A$2:$C$1891,3,FALSE)))</f>
        <v>1616</v>
      </c>
      <c r="L14" s="16">
        <v>2</v>
      </c>
      <c r="M14" s="16" t="s">
        <v>693</v>
      </c>
      <c r="N14" s="16">
        <f>IF(L14=1,3,IF(L14=2,2,IF(L14=3,1,IF(L14="","","fout"))))</f>
        <v>2</v>
      </c>
      <c r="O14" s="171">
        <f>IF(OR(N14=0,N14=1,N14=""),0,IF(N14=2,3,IF(N14=3,6,"FOUT")))</f>
        <v>3</v>
      </c>
      <c r="P14" s="172"/>
      <c r="Q14" s="173"/>
    </row>
    <row r="15" spans="1:17" ht="15">
      <c r="A15" s="18">
        <v>3</v>
      </c>
      <c r="B15" s="132">
        <v>16802</v>
      </c>
      <c r="C15" s="168" t="str">
        <f>IF(B15="","",IF(ISERROR(PROPER(VLOOKUP(B15,elo!$A$2:$C$1891,2,FALSE))),"Stamnummer niet gevonden",PROPER(VLOOKUP(B15,elo!$A$2:$C$1891,2,FALSE))))</f>
        <v>Lamproye Francois</v>
      </c>
      <c r="D15" s="169"/>
      <c r="E15" s="170"/>
      <c r="F15" s="16">
        <f>IF(B15="","",IF(ISERROR(VLOOKUP(B15,elo!$A$2:$C$1891,3,FALSE)),"Fout",VLOOKUP(B15,elo!$A$2:$C$1891,3,FALSE)))</f>
        <v>1490</v>
      </c>
      <c r="G15" s="18">
        <f>IF(OR(L15=0,L15=1),0,IF(L15=2,2,IF(L15=3,4,"FOUT")))</f>
        <v>2</v>
      </c>
      <c r="H15" s="87">
        <v>25933</v>
      </c>
      <c r="I15" s="168" t="str">
        <f>IF(H15="","",IF(ISERROR(PROPER(VLOOKUP(H15,elo!$A$2:$C$1891,2,FALSE))),"Stamnummer niet gevonden",PROPER(VLOOKUP(H15,elo!$A$2:$C$1891,2,FALSE))))</f>
        <v>De Weird Matthias</v>
      </c>
      <c r="J15" s="170"/>
      <c r="K15" s="16">
        <f>IF(H15="","",IF(ISERROR(VLOOKUP(H15,elo!$A$2:$C$1891,3,FALSE)),"Fout",VLOOKUP(H15,elo!$A$2:$C$1891,3,FALSE)))</f>
        <v>0</v>
      </c>
      <c r="L15" s="16">
        <v>2</v>
      </c>
      <c r="M15" s="16" t="s">
        <v>693</v>
      </c>
      <c r="N15" s="16">
        <f>IF(L15=1,3,IF(L15=2,2,IF(L15=3,1,IF(L15="","","fout"))))</f>
        <v>2</v>
      </c>
      <c r="O15" s="171">
        <f>IF(OR(N15=0,N15=1,N15=""),0,IF(N15=2,2,IF(N15=3,4,"FOUT")))</f>
        <v>2</v>
      </c>
      <c r="P15" s="172"/>
      <c r="Q15" s="173"/>
    </row>
    <row r="16" spans="1:17" ht="15">
      <c r="A16" s="18">
        <v>4</v>
      </c>
      <c r="B16" s="131">
        <v>41556</v>
      </c>
      <c r="C16" s="168" t="str">
        <f>IF(B16="","",IF(ISERROR(PROPER(VLOOKUP(B16,elo!$A$2:$C$1891,2,FALSE))),"Stamnummer niet gevonden",PROPER(VLOOKUP(B16,elo!$A$2:$C$1891,2,FALSE))))</f>
        <v>Laureyssens Jacques</v>
      </c>
      <c r="D16" s="169"/>
      <c r="E16" s="170"/>
      <c r="F16" s="16">
        <f>IF(B16="","",IF(ISERROR(VLOOKUP(B16,elo!$A$2:$C$1891,3,FALSE)),"Fout",VLOOKUP(B16,elo!$A$2:$C$1891,3,FALSE)))</f>
        <v>1460</v>
      </c>
      <c r="G16" s="18">
        <f>IF(OR(L16=0,L16=1),0,IF(L16=2,1,IF(L16=3,2,"FOUT")))</f>
        <v>2</v>
      </c>
      <c r="H16" s="87">
        <v>38016</v>
      </c>
      <c r="I16" s="168" t="str">
        <f>IF(H16="","",IF(ISERROR(PROPER(VLOOKUP(H16,elo!$A$2:$C$1891,2,FALSE))),"Stamnummer niet gevonden",PROPER(VLOOKUP(H16,elo!$A$2:$C$1891,2,FALSE))))</f>
        <v>Van Heghe Isabelle</v>
      </c>
      <c r="J16" s="170"/>
      <c r="K16" s="16">
        <f>IF(H16="","",IF(ISERROR(VLOOKUP(H16,elo!$A$2:$C$1891,3,FALSE)),"Fout",VLOOKUP(H16,elo!$A$2:$C$1891,3,FALSE)))</f>
        <v>0</v>
      </c>
      <c r="L16" s="16">
        <v>3</v>
      </c>
      <c r="M16" s="16" t="s">
        <v>693</v>
      </c>
      <c r="N16" s="16">
        <f>IF(L16=1,3,IF(L16=2,2,IF(L16=3,1,IF(L16="","","fout"))))</f>
        <v>1</v>
      </c>
      <c r="O16" s="171">
        <f>IF(OR(N16=0,N16=1,N16=""),0,IF(N16=2,1,IF(N16=3,2,"FOUT")))</f>
        <v>0</v>
      </c>
      <c r="P16" s="172"/>
      <c r="Q16" s="173"/>
    </row>
    <row r="17" spans="1:17" ht="15">
      <c r="A17" s="20"/>
      <c r="B17" s="21"/>
      <c r="C17" s="160" t="s">
        <v>701</v>
      </c>
      <c r="D17" s="161"/>
      <c r="E17" s="180"/>
      <c r="F17" s="27"/>
      <c r="G17" s="24">
        <f>SUM(G13:G16)</f>
        <v>7</v>
      </c>
      <c r="H17" s="23"/>
      <c r="I17" s="177"/>
      <c r="J17" s="177"/>
      <c r="K17" s="9"/>
      <c r="L17" s="24">
        <f>SUM(L13:L16)</f>
        <v>8</v>
      </c>
      <c r="M17" s="24" t="s">
        <v>693</v>
      </c>
      <c r="N17" s="24">
        <f>SUM(N13:N16)</f>
        <v>8</v>
      </c>
      <c r="O17" s="178">
        <f>SUM(O13:O16)</f>
        <v>13</v>
      </c>
      <c r="P17" s="167"/>
      <c r="Q17" s="179"/>
    </row>
    <row r="18" spans="1:17" ht="15">
      <c r="A18" s="2"/>
      <c r="B18" s="1"/>
      <c r="C18" s="2"/>
      <c r="D18" s="2"/>
      <c r="E18" s="2"/>
      <c r="F18" s="5"/>
      <c r="G18" s="2"/>
      <c r="H18" s="1"/>
      <c r="I18" s="2"/>
      <c r="J18" s="2"/>
      <c r="K18" s="5"/>
      <c r="L18" s="2"/>
      <c r="M18" s="2"/>
      <c r="N18" s="2"/>
      <c r="O18" s="2"/>
      <c r="P18" s="2"/>
      <c r="Q18" s="2"/>
    </row>
    <row r="19" spans="1:17" ht="15">
      <c r="A19" s="7"/>
      <c r="B19" s="10"/>
      <c r="C19" s="167" t="str">
        <f>gegevens!B28</f>
        <v>De Mercatel 3</v>
      </c>
      <c r="D19" s="191"/>
      <c r="E19" s="191"/>
      <c r="F19" s="191"/>
      <c r="G19" s="191"/>
      <c r="H19" s="1" t="s">
        <v>693</v>
      </c>
      <c r="I19" s="166" t="str">
        <f>gegevens!C28</f>
        <v>Colle Sint Niklaas</v>
      </c>
      <c r="J19" s="166"/>
      <c r="K19" s="166"/>
      <c r="L19" s="166"/>
      <c r="M19" s="166"/>
      <c r="N19" s="10"/>
      <c r="O19" s="11">
        <f>L25</f>
        <v>10</v>
      </c>
      <c r="P19" s="12" t="s">
        <v>693</v>
      </c>
      <c r="Q19" s="13">
        <f>N25</f>
        <v>6</v>
      </c>
    </row>
    <row r="20" spans="1:17" ht="15">
      <c r="A20" s="14" t="s">
        <v>694</v>
      </c>
      <c r="B20" s="28" t="s">
        <v>695</v>
      </c>
      <c r="C20" s="181" t="s">
        <v>696</v>
      </c>
      <c r="D20" s="181"/>
      <c r="E20" s="181"/>
      <c r="F20" s="16" t="s">
        <v>697</v>
      </c>
      <c r="G20" s="14" t="s">
        <v>698</v>
      </c>
      <c r="H20" s="28" t="s">
        <v>695</v>
      </c>
      <c r="I20" s="181" t="s">
        <v>699</v>
      </c>
      <c r="J20" s="181"/>
      <c r="K20" s="16" t="s">
        <v>697</v>
      </c>
      <c r="L20" s="182" t="s">
        <v>700</v>
      </c>
      <c r="M20" s="182"/>
      <c r="N20" s="182"/>
      <c r="O20" s="182" t="s">
        <v>698</v>
      </c>
      <c r="P20" s="182"/>
      <c r="Q20" s="182"/>
    </row>
    <row r="21" spans="1:17" ht="15">
      <c r="A21" s="16">
        <v>1</v>
      </c>
      <c r="B21" s="87">
        <v>46701</v>
      </c>
      <c r="C21" s="168" t="str">
        <f>IF(B21="","",IF(ISERROR(PROPER(VLOOKUP(B21,elo!$A$2:$C$1891,2,FALSE))),"Stamnummer niet gevonden",PROPER(VLOOKUP(B21,elo!$A$2:$C$1891,2,FALSE))))</f>
        <v>De Vleeschauwer Ruben</v>
      </c>
      <c r="D21" s="169"/>
      <c r="E21" s="170"/>
      <c r="F21" s="16">
        <f>IF(B21="","",IF(ISERROR(VLOOKUP(B21,elo!$A$2:$C$1891,3,FALSE)),"Fout",VLOOKUP(B21,elo!$A$2:$C$1891,3,FALSE)))</f>
        <v>1434</v>
      </c>
      <c r="G21" s="16">
        <f>IF(OR(L21=0,L21=1),0,IF(L21=2,4,IF(L21=3,8,"FOUT")))</f>
        <v>0</v>
      </c>
      <c r="H21" s="87">
        <v>49727</v>
      </c>
      <c r="I21" s="168" t="str">
        <f>IF(H21="","",IF(ISERROR(PROPER(VLOOKUP(H21,elo!$A$2:$C$1891,2,FALSE))),"Stamnummer niet gevonden",PROPER(VLOOKUP(H21,elo!$A$2:$C$1891,2,FALSE))))</f>
        <v>Tondeleir Jo</v>
      </c>
      <c r="J21" s="170"/>
      <c r="K21" s="16">
        <f>IF(H21="","",IF(ISERROR(VLOOKUP(H21,elo!$A$2:$C$1891,3,FALSE)),"Fout",VLOOKUP(H21,elo!$A$2:$C$1891,3,FALSE)))</f>
        <v>1584</v>
      </c>
      <c r="L21" s="16">
        <v>1</v>
      </c>
      <c r="M21" s="16" t="s">
        <v>693</v>
      </c>
      <c r="N21" s="16">
        <f>IF(L21=1,3,IF(L21=2,2,IF(L21=3,1,IF(L21="","","fout"))))</f>
        <v>3</v>
      </c>
      <c r="O21" s="182">
        <f>IF(OR(N21=0,N21=1,N21=""),0,IF(N21=2,4,IF(N21=3,8,"FOUT")))</f>
        <v>8</v>
      </c>
      <c r="P21" s="182"/>
      <c r="Q21" s="182"/>
    </row>
    <row r="22" spans="1:17" ht="15">
      <c r="A22" s="16">
        <v>2</v>
      </c>
      <c r="B22" s="87">
        <v>10184</v>
      </c>
      <c r="C22" s="168" t="str">
        <f>IF(B22="","",IF(ISERROR(PROPER(VLOOKUP(B22,elo!$A$2:$C$1891,2,FALSE))),"Stamnummer niet gevonden",PROPER(VLOOKUP(B22,elo!$A$2:$C$1891,2,FALSE))))</f>
        <v>Thienpondt Mardoek</v>
      </c>
      <c r="D22" s="169"/>
      <c r="E22" s="170"/>
      <c r="F22" s="16">
        <f>IF(B22="","",IF(ISERROR(VLOOKUP(B22,elo!$A$2:$C$1891,3,FALSE)),"Fout",VLOOKUP(B22,elo!$A$2:$C$1891,3,FALSE)))</f>
        <v>1168</v>
      </c>
      <c r="G22" s="16">
        <f>IF(OR(L22=0,L22=1),0,IF(L22=2,3,IF(L22=3,6,"FOUT")))</f>
        <v>6</v>
      </c>
      <c r="H22" s="87">
        <v>48321</v>
      </c>
      <c r="I22" s="168" t="str">
        <f>IF(H22="","",IF(ISERROR(PROPER(VLOOKUP(H22,elo!$A$2:$C$1891,2,FALSE))),"Stamnummer niet gevonden",PROPER(VLOOKUP(H22,elo!$A$2:$C$1891,2,FALSE))))</f>
        <v>Vertongen Jurgen</v>
      </c>
      <c r="J22" s="170"/>
      <c r="K22" s="16">
        <f>IF(H22="","",IF(ISERROR(VLOOKUP(H22,elo!$A$2:$C$1891,3,FALSE)),"Fout",VLOOKUP(H22,elo!$A$2:$C$1891,3,FALSE)))</f>
        <v>1400</v>
      </c>
      <c r="L22" s="16">
        <v>3</v>
      </c>
      <c r="M22" s="16" t="s">
        <v>693</v>
      </c>
      <c r="N22" s="16">
        <f>IF(L22=1,3,IF(L22=2,2,IF(L22=3,1,IF(L22="","","fout"))))</f>
        <v>1</v>
      </c>
      <c r="O22" s="182">
        <f>IF(OR(N22=0,N22=1,N22=""),0,IF(N22=2,3,IF(N22=3,6,"FOUT")))</f>
        <v>0</v>
      </c>
      <c r="P22" s="182"/>
      <c r="Q22" s="182"/>
    </row>
    <row r="23" spans="1:17" ht="15">
      <c r="A23" s="16">
        <v>3</v>
      </c>
      <c r="B23" s="87">
        <v>18112</v>
      </c>
      <c r="C23" s="168" t="str">
        <f>IF(B23="","",IF(ISERROR(PROPER(VLOOKUP(B23,elo!$A$2:$C$1891,2,FALSE))),"Stamnummer niet gevonden",PROPER(VLOOKUP(B23,elo!$A$2:$C$1891,2,FALSE))))</f>
        <v>Choi Matthew</v>
      </c>
      <c r="D23" s="169"/>
      <c r="E23" s="170"/>
      <c r="F23" s="16">
        <f>IF(B23="","",IF(ISERROR(VLOOKUP(B23,elo!$A$2:$C$1891,3,FALSE)),"Fout",VLOOKUP(B23,elo!$A$2:$C$1891,3,FALSE)))</f>
        <v>1185</v>
      </c>
      <c r="G23" s="16">
        <f>IF(OR(L23=0,L23=1),0,IF(L23=2,2,IF(L23=3,4,"FOUT")))</f>
        <v>4</v>
      </c>
      <c r="H23" s="87">
        <v>59013</v>
      </c>
      <c r="I23" s="168" t="str">
        <f>IF(H23="","",IF(ISERROR(PROPER(VLOOKUP(H23,elo!$A$2:$C$1891,2,FALSE))),"Stamnummer niet gevonden",PROPER(VLOOKUP(H23,elo!$A$2:$C$1891,2,FALSE))))</f>
        <v>Jordens Arnout</v>
      </c>
      <c r="J23" s="170"/>
      <c r="K23" s="16">
        <f>IF(H23="","",IF(ISERROR(VLOOKUP(H23,elo!$A$2:$C$1891,3,FALSE)),"Fout",VLOOKUP(H23,elo!$A$2:$C$1891,3,FALSE)))</f>
        <v>0</v>
      </c>
      <c r="L23" s="16">
        <v>3</v>
      </c>
      <c r="M23" s="16" t="s">
        <v>693</v>
      </c>
      <c r="N23" s="16">
        <f>IF(L23=1,3,IF(L23=2,2,IF(L23=3,1,IF(L23="","","fout"))))</f>
        <v>1</v>
      </c>
      <c r="O23" s="182">
        <f>IF(OR(N23=0,N23=1,N23=""),0,IF(N23=2,2,IF(N23=3,4,"FOUT")))</f>
        <v>0</v>
      </c>
      <c r="P23" s="182"/>
      <c r="Q23" s="182"/>
    </row>
    <row r="24" spans="1:17" ht="15">
      <c r="A24" s="16">
        <v>4</v>
      </c>
      <c r="B24" s="87">
        <v>11400</v>
      </c>
      <c r="C24" s="168" t="str">
        <f>IF(B24="","",IF(ISERROR(PROPER(VLOOKUP(B24,elo!$A$2:$C$1891,2,FALSE))),"Stamnummer niet gevonden",PROPER(VLOOKUP(B24,elo!$A$2:$C$1891,2,FALSE))))</f>
        <v>Verhalle Elias</v>
      </c>
      <c r="D24" s="169"/>
      <c r="E24" s="170"/>
      <c r="F24" s="16">
        <f>IF(B24="","",IF(ISERROR(VLOOKUP(B24,elo!$A$2:$C$1891,3,FALSE)),"Fout",VLOOKUP(B24,elo!$A$2:$C$1891,3,FALSE)))</f>
        <v>0</v>
      </c>
      <c r="G24" s="16">
        <f>IF(OR(L24=0,L24=1),0,IF(L24=2,1,IF(L24=3,2,"FOUT")))</f>
        <v>2</v>
      </c>
      <c r="H24" s="87">
        <v>45624</v>
      </c>
      <c r="I24" s="168" t="str">
        <f>IF(H24="","",IF(ISERROR(PROPER(VLOOKUP(H24,elo!$A$2:$C$1891,2,FALSE))),"Stamnummer niet gevonden",PROPER(VLOOKUP(H24,elo!$A$2:$C$1891,2,FALSE))))</f>
        <v>Tondeleir Jasper</v>
      </c>
      <c r="J24" s="170"/>
      <c r="K24" s="16">
        <f>IF(H24="","",IF(ISERROR(VLOOKUP(H24,elo!$A$2:$C$1891,3,FALSE)),"Fout",VLOOKUP(H24,elo!$A$2:$C$1891,3,FALSE)))</f>
        <v>1147</v>
      </c>
      <c r="L24" s="16">
        <v>3</v>
      </c>
      <c r="M24" s="16" t="s">
        <v>693</v>
      </c>
      <c r="N24" s="16">
        <f>IF(L24=1,3,IF(L24=2,2,IF(L24=3,1,IF(L24="","","fout"))))</f>
        <v>1</v>
      </c>
      <c r="O24" s="182">
        <f>IF(OR(N24=0,N24=1,N24=""),0,IF(N24=2,1,IF(N24=3,2,"FOUT")))</f>
        <v>0</v>
      </c>
      <c r="P24" s="182"/>
      <c r="Q24" s="182"/>
    </row>
    <row r="25" spans="1:17" ht="15">
      <c r="A25" s="20"/>
      <c r="B25" s="31"/>
      <c r="C25" s="160" t="s">
        <v>701</v>
      </c>
      <c r="D25" s="161"/>
      <c r="E25" s="180"/>
      <c r="F25" s="27"/>
      <c r="G25" s="24">
        <f>SUM(G21:G24)</f>
        <v>12</v>
      </c>
      <c r="H25" s="8"/>
      <c r="I25" s="177"/>
      <c r="J25" s="177"/>
      <c r="K25" s="9"/>
      <c r="L25" s="24">
        <f>SUM(L21:L24)</f>
        <v>10</v>
      </c>
      <c r="M25" s="24" t="s">
        <v>693</v>
      </c>
      <c r="N25" s="24">
        <f>SUM(N21:N24)</f>
        <v>6</v>
      </c>
      <c r="O25" s="178">
        <f>SUM(O21:O24)</f>
        <v>8</v>
      </c>
      <c r="P25" s="167"/>
      <c r="Q25" s="179"/>
    </row>
    <row r="26" spans="1:17" ht="15">
      <c r="A26" s="20"/>
      <c r="B26" s="20"/>
      <c r="C26" s="26"/>
      <c r="D26" s="26"/>
      <c r="E26" s="26"/>
      <c r="F26" s="9"/>
      <c r="G26" s="8"/>
      <c r="H26" s="8"/>
      <c r="I26" s="23"/>
      <c r="J26" s="23"/>
      <c r="K26" s="9"/>
      <c r="L26" s="8"/>
      <c r="M26" s="8"/>
      <c r="N26" s="8"/>
      <c r="O26" s="8"/>
      <c r="P26" s="8"/>
      <c r="Q26" s="8"/>
    </row>
    <row r="27" spans="1:17" ht="15">
      <c r="A27" s="20"/>
      <c r="B27" s="20"/>
      <c r="C27" s="26"/>
      <c r="D27" s="26"/>
      <c r="E27" s="26"/>
      <c r="F27" s="9"/>
      <c r="G27" s="8"/>
      <c r="H27" s="8"/>
      <c r="I27" s="23"/>
      <c r="J27" s="23"/>
      <c r="K27" s="9"/>
      <c r="L27" s="8"/>
      <c r="M27" s="8"/>
      <c r="N27" s="8"/>
      <c r="O27" s="8"/>
      <c r="P27" s="8"/>
      <c r="Q27" s="8"/>
    </row>
    <row r="28" spans="1:17" ht="15">
      <c r="A28" s="162" t="s">
        <v>690</v>
      </c>
      <c r="B28" s="162"/>
      <c r="C28" s="162"/>
      <c r="D28" s="1" t="s">
        <v>323</v>
      </c>
      <c r="E28" s="26"/>
      <c r="F28" s="9"/>
      <c r="G28" s="8"/>
      <c r="H28" s="8"/>
      <c r="I28" s="23"/>
      <c r="J28" s="23"/>
      <c r="K28" s="9"/>
      <c r="L28" s="8"/>
      <c r="M28" s="8"/>
      <c r="N28" s="8"/>
      <c r="O28" s="8"/>
      <c r="P28" s="8"/>
      <c r="Q28" s="8"/>
    </row>
    <row r="29" spans="1:17" ht="15">
      <c r="A29" s="2"/>
      <c r="B29" s="2"/>
      <c r="C29" s="2"/>
      <c r="D29" s="2"/>
      <c r="E29" s="2"/>
      <c r="F29" s="5"/>
      <c r="G29" s="2"/>
      <c r="H29" s="2"/>
      <c r="I29" s="2"/>
      <c r="J29" s="2"/>
      <c r="K29" s="5"/>
      <c r="L29" s="2"/>
      <c r="M29" s="2"/>
      <c r="N29" s="2"/>
      <c r="O29" s="2"/>
      <c r="P29" s="2"/>
      <c r="Q29" s="2"/>
    </row>
    <row r="30" spans="1:17" ht="15">
      <c r="A30" s="7"/>
      <c r="B30" s="7"/>
      <c r="C30" s="167" t="str">
        <f>gegevens!D26</f>
        <v>Wetteren</v>
      </c>
      <c r="D30" s="167"/>
      <c r="E30" s="167"/>
      <c r="F30" s="167"/>
      <c r="G30" s="167"/>
      <c r="H30" s="5" t="s">
        <v>693</v>
      </c>
      <c r="I30" s="167" t="str">
        <f>gegevens!E26</f>
        <v>S.C. Caballos Zottegem 4</v>
      </c>
      <c r="J30" s="167"/>
      <c r="K30" s="167"/>
      <c r="L30" s="167"/>
      <c r="M30" s="167"/>
      <c r="N30" s="10"/>
      <c r="O30" s="11">
        <f>L36</f>
        <v>10</v>
      </c>
      <c r="P30" s="12" t="s">
        <v>693</v>
      </c>
      <c r="Q30" s="13">
        <f>N36</f>
        <v>6</v>
      </c>
    </row>
    <row r="31" spans="1:17" ht="15">
      <c r="A31" s="14" t="s">
        <v>694</v>
      </c>
      <c r="B31" s="28" t="s">
        <v>695</v>
      </c>
      <c r="C31" s="181" t="s">
        <v>696</v>
      </c>
      <c r="D31" s="181"/>
      <c r="E31" s="181"/>
      <c r="F31" s="16" t="s">
        <v>697</v>
      </c>
      <c r="G31" s="14" t="s">
        <v>698</v>
      </c>
      <c r="H31" s="28" t="s">
        <v>695</v>
      </c>
      <c r="I31" s="181" t="s">
        <v>699</v>
      </c>
      <c r="J31" s="181"/>
      <c r="K31" s="16" t="s">
        <v>697</v>
      </c>
      <c r="L31" s="182" t="s">
        <v>700</v>
      </c>
      <c r="M31" s="182"/>
      <c r="N31" s="182"/>
      <c r="O31" s="182" t="s">
        <v>698</v>
      </c>
      <c r="P31" s="182"/>
      <c r="Q31" s="182"/>
    </row>
    <row r="32" spans="1:17" ht="15">
      <c r="A32" s="16">
        <v>1</v>
      </c>
      <c r="B32" s="87">
        <v>49743</v>
      </c>
      <c r="C32" s="168" t="str">
        <f>IF(B32="","",IF(ISERROR(PROPER(VLOOKUP(B32,elo!$A$2:$C$1891,2,FALSE))),"Stamnummer niet gevonden",PROPER(VLOOKUP(B32,elo!$A$2:$C$1891,2,FALSE))))</f>
        <v>Matthys Johan</v>
      </c>
      <c r="D32" s="169"/>
      <c r="E32" s="170"/>
      <c r="F32" s="16">
        <f>IF(B32="","",IF(ISERROR(VLOOKUP(B32,elo!$A$2:$C$1891,3,FALSE)),"Fout",VLOOKUP(B32,elo!$A$2:$C$1891,3,FALSE)))</f>
        <v>1494</v>
      </c>
      <c r="G32" s="16">
        <f>IF(OR(L32=0,L32=1),0,IF(L32=2,4,IF(L32=3,8,"FOUT")))</f>
        <v>4</v>
      </c>
      <c r="H32" s="87">
        <v>45900</v>
      </c>
      <c r="I32" s="168" t="str">
        <f>IF(H32="","",IF(ISERROR(PROPER(VLOOKUP(H32,elo!$A$2:$C$1891,2,FALSE))),"Stamnummer niet gevonden",PROPER(VLOOKUP(H32,elo!$A$2:$C$1891,2,FALSE))))</f>
        <v>Vandekerckhove Ava</v>
      </c>
      <c r="J32" s="170"/>
      <c r="K32" s="16">
        <f>IF(H32="","",IF(ISERROR(VLOOKUP(H32,elo!$A$2:$C$1891,3,FALSE)),"Fout",VLOOKUP(H32,elo!$A$2:$C$1891,3,FALSE)))</f>
        <v>1538</v>
      </c>
      <c r="L32" s="16">
        <v>2</v>
      </c>
      <c r="M32" s="16" t="s">
        <v>693</v>
      </c>
      <c r="N32" s="16">
        <f>IF(L32=1,3,IF(L32=2,2,IF(L32=3,1,IF(L32="","","fout"))))</f>
        <v>2</v>
      </c>
      <c r="O32" s="182">
        <f>IF(OR(N32=0,N32=1,N32=""),0,IF(N32=2,4,IF(N32=3,8,"FOUT")))</f>
        <v>4</v>
      </c>
      <c r="P32" s="182"/>
      <c r="Q32" s="182"/>
    </row>
    <row r="33" spans="1:17" ht="15">
      <c r="A33" s="16">
        <v>2</v>
      </c>
      <c r="B33" s="87">
        <v>41254</v>
      </c>
      <c r="C33" s="168" t="str">
        <f>IF(B33="","",IF(ISERROR(PROPER(VLOOKUP(B33,elo!$A$2:$C$1891,2,FALSE))),"Stamnummer niet gevonden",PROPER(VLOOKUP(B33,elo!$A$2:$C$1891,2,FALSE))))</f>
        <v>Carlier Sven</v>
      </c>
      <c r="D33" s="169"/>
      <c r="E33" s="170"/>
      <c r="F33" s="16">
        <f>IF(B33="","",IF(ISERROR(VLOOKUP(B33,elo!$A$2:$C$1891,3,FALSE)),"Fout",VLOOKUP(B33,elo!$A$2:$C$1891,3,FALSE)))</f>
        <v>1243</v>
      </c>
      <c r="G33" s="16">
        <f>IF(OR(L33=0,L33=1),0,IF(L33=2,3,IF(L33=3,6,"FOUT")))</f>
        <v>6</v>
      </c>
      <c r="H33" s="87">
        <v>6564</v>
      </c>
      <c r="I33" s="168" t="str">
        <f>IF(H33="","",IF(ISERROR(PROPER(VLOOKUP(H33,elo!$A$2:$C$1891,2,FALSE))),"Stamnummer niet gevonden",PROPER(VLOOKUP(H33,elo!$A$2:$C$1891,2,FALSE))))</f>
        <v>Kint Jean</v>
      </c>
      <c r="J33" s="170"/>
      <c r="K33" s="16">
        <f>IF(H33="","",IF(ISERROR(VLOOKUP(H33,elo!$A$2:$C$1891,3,FALSE)),"Fout",VLOOKUP(H33,elo!$A$2:$C$1891,3,FALSE)))</f>
        <v>1434</v>
      </c>
      <c r="L33" s="16">
        <v>3</v>
      </c>
      <c r="M33" s="16" t="s">
        <v>693</v>
      </c>
      <c r="N33" s="16">
        <f>IF(L33=1,3,IF(L33=2,2,IF(L33=3,1,IF(L33="","","fout"))))</f>
        <v>1</v>
      </c>
      <c r="O33" s="182">
        <f>IF(OR(N33=0,N33=1,N33=""),0,IF(N33=2,3,IF(N33=3,6,"FOUT")))</f>
        <v>0</v>
      </c>
      <c r="P33" s="182"/>
      <c r="Q33" s="182"/>
    </row>
    <row r="34" spans="1:17" ht="15">
      <c r="A34" s="16">
        <v>3</v>
      </c>
      <c r="B34" s="87">
        <v>10283</v>
      </c>
      <c r="C34" s="168" t="str">
        <f>IF(B34="","",IF(ISERROR(PROPER(VLOOKUP(B34,elo!$A$2:$C$1891,2,FALSE))),"Stamnummer niet gevonden",PROPER(VLOOKUP(B34,elo!$A$2:$C$1891,2,FALSE))))</f>
        <v>Van Houtte Randy</v>
      </c>
      <c r="D34" s="169"/>
      <c r="E34" s="170"/>
      <c r="F34" s="16">
        <f>IF(B34="","",IF(ISERROR(VLOOKUP(B34,elo!$A$2:$C$1891,3,FALSE)),"Fout",VLOOKUP(B34,elo!$A$2:$C$1891,3,FALSE)))</f>
        <v>1416</v>
      </c>
      <c r="G34" s="16">
        <f>IF(OR(L34=0,L34=1),0,IF(L34=2,2,IF(L34=3,4,"FOUT")))</f>
        <v>2</v>
      </c>
      <c r="H34" s="87">
        <v>28762</v>
      </c>
      <c r="I34" s="168" t="str">
        <f>IF(H34="","",IF(ISERROR(PROPER(VLOOKUP(H34,elo!$A$2:$C$1891,2,FALSE))),"Stamnummer niet gevonden",PROPER(VLOOKUP(H34,elo!$A$2:$C$1891,2,FALSE))))</f>
        <v>Schroer Charlotte</v>
      </c>
      <c r="J34" s="170"/>
      <c r="K34" s="16">
        <f>IF(H34="","",IF(ISERROR(VLOOKUP(H34,elo!$A$2:$C$1891,3,FALSE)),"Fout",VLOOKUP(H34,elo!$A$2:$C$1891,3,FALSE)))</f>
        <v>1308</v>
      </c>
      <c r="L34" s="16">
        <v>2</v>
      </c>
      <c r="M34" s="16" t="s">
        <v>693</v>
      </c>
      <c r="N34" s="16">
        <f>IF(L34=1,3,IF(L34=2,2,IF(L34=3,1,IF(L34="","","fout"))))</f>
        <v>2</v>
      </c>
      <c r="O34" s="182">
        <f>IF(OR(N34=0,N34=1,N34=""),0,IF(N34=2,2,IF(N34=3,4,"FOUT")))</f>
        <v>2</v>
      </c>
      <c r="P34" s="182"/>
      <c r="Q34" s="182"/>
    </row>
    <row r="35" spans="1:17" ht="15">
      <c r="A35" s="16">
        <v>4</v>
      </c>
      <c r="B35" s="87">
        <v>11564</v>
      </c>
      <c r="C35" s="168" t="str">
        <f>IF(B35="","",IF(ISERROR(PROPER(VLOOKUP(B35,elo!$A$2:$C$1891,2,FALSE))),"Stamnummer niet gevonden",PROPER(VLOOKUP(B35,elo!$A$2:$C$1891,2,FALSE))))</f>
        <v>Desmet Sven</v>
      </c>
      <c r="D35" s="169"/>
      <c r="E35" s="170"/>
      <c r="F35" s="16">
        <f>IF(B35="","",IF(ISERROR(VLOOKUP(B35,elo!$A$2:$C$1891,3,FALSE)),"Fout",VLOOKUP(B35,elo!$A$2:$C$1891,3,FALSE)))</f>
        <v>0</v>
      </c>
      <c r="G35" s="16">
        <f>IF(OR(L35=0,L35=1),0,IF(L35=2,1,IF(L35=3,2,"FOUT")))</f>
        <v>2</v>
      </c>
      <c r="H35" s="87">
        <v>28860</v>
      </c>
      <c r="I35" s="168" t="str">
        <f>IF(H35="","",IF(ISERROR(PROPER(VLOOKUP(H35,elo!$A$2:$C$1891,2,FALSE))),"Stamnummer niet gevonden",PROPER(VLOOKUP(H35,elo!$A$2:$C$1891,2,FALSE))))</f>
        <v>Schroer Laurenz</v>
      </c>
      <c r="J35" s="170"/>
      <c r="K35" s="16">
        <f>IF(H35="","",IF(ISERROR(VLOOKUP(H35,elo!$A$2:$C$1891,3,FALSE)),"Fout",VLOOKUP(H35,elo!$A$2:$C$1891,3,FALSE)))</f>
        <v>0</v>
      </c>
      <c r="L35" s="16">
        <v>3</v>
      </c>
      <c r="M35" s="16" t="s">
        <v>693</v>
      </c>
      <c r="N35" s="16">
        <f>IF(L35=1,3,IF(L35=2,2,IF(L35=3,1,IF(L35="","","fout"))))</f>
        <v>1</v>
      </c>
      <c r="O35" s="182">
        <f>IF(OR(N35=0,N35=1,N35=""),0,IF(N35=2,1,IF(N35=3,2,"FOUT")))</f>
        <v>0</v>
      </c>
      <c r="P35" s="182"/>
      <c r="Q35" s="182"/>
    </row>
    <row r="36" spans="1:17" ht="15">
      <c r="A36" s="20"/>
      <c r="B36" s="31"/>
      <c r="C36" s="160" t="s">
        <v>701</v>
      </c>
      <c r="D36" s="161"/>
      <c r="E36" s="180"/>
      <c r="F36" s="27"/>
      <c r="G36" s="24">
        <f>SUM(G32:G35)</f>
        <v>14</v>
      </c>
      <c r="H36" s="8"/>
      <c r="I36" s="177"/>
      <c r="J36" s="177"/>
      <c r="K36" s="9"/>
      <c r="L36" s="24">
        <f>SUM(L32:L35)</f>
        <v>10</v>
      </c>
      <c r="M36" s="24" t="s">
        <v>693</v>
      </c>
      <c r="N36" s="24">
        <f>SUM(N32:N35)</f>
        <v>6</v>
      </c>
      <c r="O36" s="178">
        <f>SUM(O32:O35)</f>
        <v>6</v>
      </c>
      <c r="P36" s="167"/>
      <c r="Q36" s="179"/>
    </row>
    <row r="37" spans="1:17" ht="15">
      <c r="A37" s="20"/>
      <c r="B37" s="20"/>
      <c r="C37" s="26"/>
      <c r="D37" s="26"/>
      <c r="E37" s="26"/>
      <c r="F37" s="9"/>
      <c r="G37" s="8"/>
      <c r="H37" s="8"/>
      <c r="I37" s="23"/>
      <c r="J37" s="23"/>
      <c r="K37" s="9"/>
      <c r="L37" s="9"/>
      <c r="M37" s="9"/>
      <c r="N37" s="9"/>
      <c r="O37" s="8"/>
      <c r="P37" s="8"/>
      <c r="Q37" s="8"/>
    </row>
    <row r="38" spans="1:17" ht="15">
      <c r="A38" s="7"/>
      <c r="B38" s="7"/>
      <c r="C38" s="167" t="str">
        <f>gegevens!D27</f>
        <v>De Mercatel 2</v>
      </c>
      <c r="D38" s="167"/>
      <c r="E38" s="167"/>
      <c r="F38" s="167"/>
      <c r="G38" s="167"/>
      <c r="H38" s="5" t="s">
        <v>693</v>
      </c>
      <c r="I38" s="167" t="str">
        <f>gegevens!E27</f>
        <v>S.C. Caballos Zottegem 3</v>
      </c>
      <c r="J38" s="167"/>
      <c r="K38" s="167"/>
      <c r="L38" s="167"/>
      <c r="M38" s="167"/>
      <c r="N38" s="10"/>
      <c r="O38" s="11">
        <f>L44</f>
        <v>5</v>
      </c>
      <c r="P38" s="12" t="s">
        <v>693</v>
      </c>
      <c r="Q38" s="13">
        <f>N44</f>
        <v>11</v>
      </c>
    </row>
    <row r="39" spans="1:17" ht="15">
      <c r="A39" s="14" t="s">
        <v>694</v>
      </c>
      <c r="B39" s="28" t="s">
        <v>695</v>
      </c>
      <c r="C39" s="181" t="s">
        <v>696</v>
      </c>
      <c r="D39" s="181"/>
      <c r="E39" s="181"/>
      <c r="F39" s="16" t="s">
        <v>697</v>
      </c>
      <c r="G39" s="14" t="s">
        <v>698</v>
      </c>
      <c r="H39" s="28" t="s">
        <v>695</v>
      </c>
      <c r="I39" s="181" t="s">
        <v>699</v>
      </c>
      <c r="J39" s="181"/>
      <c r="K39" s="16" t="s">
        <v>697</v>
      </c>
      <c r="L39" s="182" t="s">
        <v>700</v>
      </c>
      <c r="M39" s="182"/>
      <c r="N39" s="182"/>
      <c r="O39" s="182" t="s">
        <v>698</v>
      </c>
      <c r="P39" s="182"/>
      <c r="Q39" s="182"/>
    </row>
    <row r="40" spans="1:17" ht="15">
      <c r="A40" s="16">
        <v>1</v>
      </c>
      <c r="B40" s="131">
        <v>31534</v>
      </c>
      <c r="C40" s="168" t="str">
        <f>IF(B40="","",IF(ISERROR(PROPER(VLOOKUP(B40,elo!$A$2:$C$1891,2,FALSE))),"Stamnummer niet gevonden",PROPER(VLOOKUP(B40,elo!$A$2:$C$1891,2,FALSE))))</f>
        <v>Coppens Hendrik</v>
      </c>
      <c r="D40" s="169"/>
      <c r="E40" s="170"/>
      <c r="F40" s="16">
        <f>IF(B40="","",IF(ISERROR(VLOOKUP(B40,elo!$A$2:$C$1891,3,FALSE)),"Fout",VLOOKUP(B40,elo!$A$2:$C$1891,3,FALSE)))</f>
        <v>1558</v>
      </c>
      <c r="G40" s="16">
        <f>IF(OR(L40=0,L40=1),0,IF(L40=2,4,IF(L40=3,8,"FOUT")))</f>
        <v>0</v>
      </c>
      <c r="H40" s="87">
        <v>4936</v>
      </c>
      <c r="I40" s="168" t="str">
        <f>IF(H40="","",IF(ISERROR(PROPER(VLOOKUP(H40,elo!$A$2:$C$1891,2,FALSE))),"Stamnummer niet gevonden",PROPER(VLOOKUP(H40,elo!$A$2:$C$1891,2,FALSE))))</f>
        <v>Ghyselen Wouter</v>
      </c>
      <c r="J40" s="170"/>
      <c r="K40" s="16">
        <f>IF(H40="","",IF(ISERROR(VLOOKUP(H40,elo!$A$2:$C$1891,3,FALSE)),"Fout",VLOOKUP(H40,elo!$A$2:$C$1891,3,FALSE)))</f>
        <v>1801</v>
      </c>
      <c r="L40" s="16">
        <v>1</v>
      </c>
      <c r="M40" s="16" t="s">
        <v>693</v>
      </c>
      <c r="N40" s="16">
        <f>IF(L40=1,3,IF(L40=2,2,IF(L40=3,1,IF(L40="","","fout"))))</f>
        <v>3</v>
      </c>
      <c r="O40" s="182">
        <f>IF(OR(N40=0,N40=1,N40=""),0,IF(N40=2,4,IF(N40=3,8,"FOUT")))</f>
        <v>8</v>
      </c>
      <c r="P40" s="182"/>
      <c r="Q40" s="182"/>
    </row>
    <row r="41" spans="1:17" ht="15">
      <c r="A41" s="16">
        <v>2</v>
      </c>
      <c r="B41" s="131">
        <v>42781</v>
      </c>
      <c r="C41" s="168" t="str">
        <f>IF(B41="","",IF(ISERROR(PROPER(VLOOKUP(B41,elo!$A$2:$C$1891,2,FALSE))),"Stamnummer niet gevonden",PROPER(VLOOKUP(B41,elo!$A$2:$C$1891,2,FALSE))))</f>
        <v>Bral Patrick</v>
      </c>
      <c r="D41" s="169"/>
      <c r="E41" s="170"/>
      <c r="F41" s="16">
        <f>IF(B41="","",IF(ISERROR(VLOOKUP(B41,elo!$A$2:$C$1891,3,FALSE)),"Fout",VLOOKUP(B41,elo!$A$2:$C$1891,3,FALSE)))</f>
        <v>1495</v>
      </c>
      <c r="G41" s="16">
        <f>IF(OR(L41=0,L41=1),0,IF(L41=2,3,IF(L41=3,6,"FOUT")))</f>
        <v>0</v>
      </c>
      <c r="H41" s="87">
        <v>23809</v>
      </c>
      <c r="I41" s="168" t="str">
        <f>IF(H41="","",IF(ISERROR(PROPER(VLOOKUP(H41,elo!$A$2:$C$1891,2,FALSE))),"Stamnummer niet gevonden",PROPER(VLOOKUP(H41,elo!$A$2:$C$1891,2,FALSE))))</f>
        <v>Gyselinck Jelle</v>
      </c>
      <c r="J41" s="170"/>
      <c r="K41" s="16">
        <f>IF(H41="","",IF(ISERROR(VLOOKUP(H41,elo!$A$2:$C$1891,3,FALSE)),"Fout",VLOOKUP(H41,elo!$A$2:$C$1891,3,FALSE)))</f>
        <v>1675</v>
      </c>
      <c r="L41" s="16">
        <v>1</v>
      </c>
      <c r="M41" s="16" t="s">
        <v>693</v>
      </c>
      <c r="N41" s="16">
        <f>IF(L41=1,3,IF(L41=2,2,IF(L41=3,1,IF(L41="","","fout"))))</f>
        <v>3</v>
      </c>
      <c r="O41" s="182">
        <f>IF(OR(N41=0,N41=1,N41=""),0,IF(N41=2,3,IF(N41=3,6,"FOUT")))</f>
        <v>6</v>
      </c>
      <c r="P41" s="182"/>
      <c r="Q41" s="182"/>
    </row>
    <row r="42" spans="1:17" ht="15">
      <c r="A42" s="16">
        <v>3</v>
      </c>
      <c r="B42" s="132">
        <v>14885</v>
      </c>
      <c r="C42" s="168" t="str">
        <f>IF(B42="","",IF(ISERROR(PROPER(VLOOKUP(B42,elo!$A$2:$C$1891,2,FALSE))),"Stamnummer niet gevonden",PROPER(VLOOKUP(B42,elo!$A$2:$C$1891,2,FALSE))))</f>
        <v>Herremerre Pierre</v>
      </c>
      <c r="D42" s="169"/>
      <c r="E42" s="170"/>
      <c r="F42" s="16">
        <f>IF(B42="","",IF(ISERROR(VLOOKUP(B42,elo!$A$2:$C$1891,3,FALSE)),"Fout",VLOOKUP(B42,elo!$A$2:$C$1891,3,FALSE)))</f>
        <v>1466</v>
      </c>
      <c r="G42" s="16">
        <f>IF(OR(L42=0,L42=1),0,IF(L42=2,2,IF(L42=3,4,"FOUT")))</f>
        <v>2</v>
      </c>
      <c r="H42" s="87">
        <v>25062</v>
      </c>
      <c r="I42" s="168" t="str">
        <f>IF(H42="","",IF(ISERROR(PROPER(VLOOKUP(H42,elo!$A$2:$C$1891,2,FALSE))),"Stamnummer niet gevonden",PROPER(VLOOKUP(H42,elo!$A$2:$C$1891,2,FALSE))))</f>
        <v>Van Melkebeke Willem</v>
      </c>
      <c r="J42" s="170"/>
      <c r="K42" s="16">
        <f>IF(H42="","",IF(ISERROR(VLOOKUP(H42,elo!$A$2:$C$1891,3,FALSE)),"Fout",VLOOKUP(H42,elo!$A$2:$C$1891,3,FALSE)))</f>
        <v>1707</v>
      </c>
      <c r="L42" s="16">
        <v>2</v>
      </c>
      <c r="M42" s="16" t="s">
        <v>693</v>
      </c>
      <c r="N42" s="16">
        <f>IF(L42=1,3,IF(L42=2,2,IF(L42=3,1,IF(L42="","","fout"))))</f>
        <v>2</v>
      </c>
      <c r="O42" s="182">
        <f>IF(OR(N42=0,N42=1,N42=""),0,IF(N42=2,2,IF(N42=3,4,"FOUT")))</f>
        <v>2</v>
      </c>
      <c r="P42" s="182"/>
      <c r="Q42" s="182"/>
    </row>
    <row r="43" spans="1:17" ht="15">
      <c r="A43" s="16">
        <v>4</v>
      </c>
      <c r="B43" s="131">
        <v>41840</v>
      </c>
      <c r="C43" s="168" t="str">
        <f>IF(B43="","",IF(ISERROR(PROPER(VLOOKUP(B43,elo!$A$2:$C$1891,2,FALSE))),"Stamnummer niet gevonden",PROPER(VLOOKUP(B43,elo!$A$2:$C$1891,2,FALSE))))</f>
        <v>Hertele Patrick</v>
      </c>
      <c r="D43" s="169"/>
      <c r="E43" s="170"/>
      <c r="F43" s="16">
        <f>IF(B43="","",IF(ISERROR(VLOOKUP(B43,elo!$A$2:$C$1891,3,FALSE)),"Fout",VLOOKUP(B43,elo!$A$2:$C$1891,3,FALSE)))</f>
        <v>1372</v>
      </c>
      <c r="G43" s="16">
        <f>IF(OR(L43=0,L43=1),0,IF(L43=2,1,IF(L43=3,2,"FOUT")))</f>
        <v>0</v>
      </c>
      <c r="H43" s="87">
        <v>52019</v>
      </c>
      <c r="I43" s="168" t="str">
        <f>IF(H43="","",IF(ISERROR(PROPER(VLOOKUP(H43,elo!$A$2:$C$1891,2,FALSE))),"Stamnummer niet gevonden",PROPER(VLOOKUP(H43,elo!$A$2:$C$1891,2,FALSE))))</f>
        <v>Poelman Geoffrey</v>
      </c>
      <c r="J43" s="170"/>
      <c r="K43" s="16">
        <f>IF(H43="","",IF(ISERROR(VLOOKUP(H43,elo!$A$2:$C$1891,3,FALSE)),"Fout",VLOOKUP(H43,elo!$A$2:$C$1891,3,FALSE)))</f>
        <v>1573</v>
      </c>
      <c r="L43" s="16">
        <v>1</v>
      </c>
      <c r="M43" s="16" t="s">
        <v>693</v>
      </c>
      <c r="N43" s="16">
        <f>IF(L43=1,3,IF(L43=2,2,IF(L43=3,1,IF(L43="","","fout"))))</f>
        <v>3</v>
      </c>
      <c r="O43" s="182">
        <f>IF(OR(N43=0,N43=1,N43=""),0,IF(N43=2,1,IF(N43=3,2,"FOUT")))</f>
        <v>2</v>
      </c>
      <c r="P43" s="182"/>
      <c r="Q43" s="182"/>
    </row>
    <row r="44" spans="1:17" ht="15">
      <c r="A44" s="20"/>
      <c r="B44" s="31"/>
      <c r="C44" s="160" t="s">
        <v>701</v>
      </c>
      <c r="D44" s="161"/>
      <c r="E44" s="180"/>
      <c r="F44" s="27"/>
      <c r="G44" s="24">
        <f>SUM(G40:G43)</f>
        <v>2</v>
      </c>
      <c r="H44" s="8"/>
      <c r="I44" s="177"/>
      <c r="J44" s="177"/>
      <c r="K44" s="9"/>
      <c r="L44" s="24">
        <f>SUM(L40:L43)</f>
        <v>5</v>
      </c>
      <c r="M44" s="24" t="s">
        <v>693</v>
      </c>
      <c r="N44" s="24">
        <f>SUM(N40:N43)</f>
        <v>11</v>
      </c>
      <c r="O44" s="178">
        <f>SUM(O40:O43)</f>
        <v>18</v>
      </c>
      <c r="P44" s="167"/>
      <c r="Q44" s="179"/>
    </row>
    <row r="45" spans="1:17" ht="15">
      <c r="A45" s="20"/>
      <c r="B45" s="20"/>
      <c r="C45" s="26"/>
      <c r="D45" s="26"/>
      <c r="E45" s="26"/>
      <c r="F45" s="9"/>
      <c r="G45" s="8"/>
      <c r="H45" s="8"/>
      <c r="I45" s="23"/>
      <c r="J45" s="23"/>
      <c r="K45" s="9"/>
      <c r="L45" s="9"/>
      <c r="M45" s="9"/>
      <c r="N45" s="9"/>
      <c r="O45" s="8"/>
      <c r="P45" s="8"/>
      <c r="Q45" s="8"/>
    </row>
    <row r="46" spans="1:17" ht="15">
      <c r="A46" s="7"/>
      <c r="B46" s="7"/>
      <c r="C46" s="167" t="str">
        <f>gegevens!D28</f>
        <v>Wachtebeke</v>
      </c>
      <c r="D46" s="167"/>
      <c r="E46" s="167"/>
      <c r="F46" s="167"/>
      <c r="G46" s="167"/>
      <c r="H46" s="5" t="s">
        <v>693</v>
      </c>
      <c r="I46" s="167" t="str">
        <f>gegevens!E28</f>
        <v>S.C. Jean Jaurès 2</v>
      </c>
      <c r="J46" s="167"/>
      <c r="K46" s="167"/>
      <c r="L46" s="167"/>
      <c r="M46" s="167"/>
      <c r="N46" s="10"/>
      <c r="O46" s="11">
        <f>L52</f>
        <v>6</v>
      </c>
      <c r="P46" s="12" t="s">
        <v>693</v>
      </c>
      <c r="Q46" s="13">
        <f>N52</f>
        <v>10</v>
      </c>
    </row>
    <row r="47" spans="1:17" ht="15">
      <c r="A47" s="14" t="s">
        <v>694</v>
      </c>
      <c r="B47" s="28" t="s">
        <v>695</v>
      </c>
      <c r="C47" s="181" t="s">
        <v>696</v>
      </c>
      <c r="D47" s="181"/>
      <c r="E47" s="181"/>
      <c r="F47" s="16" t="s">
        <v>697</v>
      </c>
      <c r="G47" s="14" t="s">
        <v>698</v>
      </c>
      <c r="H47" s="28" t="s">
        <v>695</v>
      </c>
      <c r="I47" s="181" t="s">
        <v>699</v>
      </c>
      <c r="J47" s="181"/>
      <c r="K47" s="16" t="s">
        <v>697</v>
      </c>
      <c r="L47" s="182" t="s">
        <v>700</v>
      </c>
      <c r="M47" s="182"/>
      <c r="N47" s="182"/>
      <c r="O47" s="182" t="s">
        <v>698</v>
      </c>
      <c r="P47" s="182"/>
      <c r="Q47" s="182"/>
    </row>
    <row r="48" spans="1:17" ht="15">
      <c r="A48" s="16">
        <v>1</v>
      </c>
      <c r="B48" s="87">
        <v>21857</v>
      </c>
      <c r="C48" s="168" t="str">
        <f>IF(B48="","",IF(ISERROR(PROPER(VLOOKUP(B48,elo!$A$2:$C$1891,2,FALSE))),"Stamnummer niet gevonden",PROPER(VLOOKUP(B48,elo!$A$2:$C$1891,2,FALSE))))</f>
        <v>Dhuyvetter Koen</v>
      </c>
      <c r="D48" s="169"/>
      <c r="E48" s="170"/>
      <c r="F48" s="16">
        <f>IF(B48="","",IF(ISERROR(VLOOKUP(B48,elo!$A$2:$C$1891,3,FALSE)),"Fout",VLOOKUP(B48,elo!$A$2:$C$1891,3,FALSE)))</f>
        <v>1643</v>
      </c>
      <c r="G48" s="16">
        <f>IF(OR(L48=0,L48=1),0,IF(L48=2,4,IF(L48=3,8,"FOUT")))</f>
        <v>4</v>
      </c>
      <c r="H48" s="87">
        <v>17892</v>
      </c>
      <c r="I48" s="168" t="str">
        <f>IF(H48="","",IF(ISERROR(PROPER(VLOOKUP(H48,elo!$A$2:$C$1891,2,FALSE))),"Stamnummer niet gevonden",PROPER(VLOOKUP(H48,elo!$A$2:$C$1891,2,FALSE))))</f>
        <v>De Wolf Sven</v>
      </c>
      <c r="J48" s="170"/>
      <c r="K48" s="16">
        <f>IF(H48="","",IF(ISERROR(VLOOKUP(H48,elo!$A$2:$C$1891,3,FALSE)),"Fout",VLOOKUP(H48,elo!$A$2:$C$1891,3,FALSE)))</f>
        <v>1695</v>
      </c>
      <c r="L48" s="16">
        <v>2</v>
      </c>
      <c r="M48" s="16" t="s">
        <v>693</v>
      </c>
      <c r="N48" s="16">
        <f>IF(L48=1,3,IF(L48=2,2,IF(L48=3,1,IF(L48="","","fout"))))</f>
        <v>2</v>
      </c>
      <c r="O48" s="182">
        <f>IF(OR(N48=0,N48=1,N48=""),0,IF(N48=2,4,IF(N48=3,8,"FOUT")))</f>
        <v>4</v>
      </c>
      <c r="P48" s="182"/>
      <c r="Q48" s="182"/>
    </row>
    <row r="49" spans="1:17" ht="15">
      <c r="A49" s="16">
        <v>2</v>
      </c>
      <c r="B49" s="87">
        <v>47589</v>
      </c>
      <c r="C49" s="168" t="str">
        <f>IF(B49="","",IF(ISERROR(PROPER(VLOOKUP(B49,elo!$A$2:$C$1891,2,FALSE))),"Stamnummer niet gevonden",PROPER(VLOOKUP(B49,elo!$A$2:$C$1891,2,FALSE))))</f>
        <v>Claeys Patrick</v>
      </c>
      <c r="D49" s="169"/>
      <c r="E49" s="170"/>
      <c r="F49" s="16">
        <f>IF(B49="","",IF(ISERROR(VLOOKUP(B49,elo!$A$2:$C$1891,3,FALSE)),"Fout",VLOOKUP(B49,elo!$A$2:$C$1891,3,FALSE)))</f>
        <v>1539</v>
      </c>
      <c r="G49" s="16">
        <f>IF(OR(L49=0,L49=1),0,IF(L49=2,3,IF(L49=3,6,"FOUT")))</f>
        <v>0</v>
      </c>
      <c r="H49" s="87">
        <v>15806</v>
      </c>
      <c r="I49" s="168" t="str">
        <f>IF(H49="","",IF(ISERROR(PROPER(VLOOKUP(H49,elo!$A$2:$C$1891,2,FALSE))),"Stamnummer niet gevonden",PROPER(VLOOKUP(H49,elo!$A$2:$C$1891,2,FALSE))))</f>
        <v>Van Dorpe Filip</v>
      </c>
      <c r="J49" s="170"/>
      <c r="K49" s="16">
        <f>IF(H49="","",IF(ISERROR(VLOOKUP(H49,elo!$A$2:$C$1891,3,FALSE)),"Fout",VLOOKUP(H49,elo!$A$2:$C$1891,3,FALSE)))</f>
        <v>1698</v>
      </c>
      <c r="L49" s="16">
        <v>1</v>
      </c>
      <c r="M49" s="16" t="s">
        <v>693</v>
      </c>
      <c r="N49" s="16">
        <f>IF(L49=1,3,IF(L49=2,2,IF(L49=3,1,IF(L49="","","fout"))))</f>
        <v>3</v>
      </c>
      <c r="O49" s="182">
        <f>IF(OR(N49=0,N49=1,N49=""),0,IF(N49=2,3,IF(N49=3,6,"FOUT")))</f>
        <v>6</v>
      </c>
      <c r="P49" s="182"/>
      <c r="Q49" s="182"/>
    </row>
    <row r="50" spans="1:17" ht="15">
      <c r="A50" s="16">
        <v>3</v>
      </c>
      <c r="B50" s="87">
        <v>1970</v>
      </c>
      <c r="C50" s="168" t="str">
        <f>IF(B50="","",IF(ISERROR(PROPER(VLOOKUP(B50,elo!$A$2:$C$1891,2,FALSE))),"Stamnummer niet gevonden",PROPER(VLOOKUP(B50,elo!$A$2:$C$1891,2,FALSE))))</f>
        <v>Himschoot Edgard</v>
      </c>
      <c r="D50" s="169"/>
      <c r="E50" s="170"/>
      <c r="F50" s="16">
        <f>IF(B50="","",IF(ISERROR(VLOOKUP(B50,elo!$A$2:$C$1891,3,FALSE)),"Fout",VLOOKUP(B50,elo!$A$2:$C$1891,3,FALSE)))</f>
        <v>1256</v>
      </c>
      <c r="G50" s="16">
        <f>IF(OR(L50=0,L50=1),0,IF(L50=2,2,IF(L50=3,4,"FOUT")))</f>
        <v>0</v>
      </c>
      <c r="H50" s="87">
        <v>27847</v>
      </c>
      <c r="I50" s="168" t="str">
        <f>IF(H50="","",IF(ISERROR(PROPER(VLOOKUP(H50,elo!$A$2:$C$1891,2,FALSE))),"Stamnummer niet gevonden",PROPER(VLOOKUP(H50,elo!$A$2:$C$1891,2,FALSE))))</f>
        <v>Van Leeuwen Jan</v>
      </c>
      <c r="J50" s="170"/>
      <c r="K50" s="16">
        <f>IF(H50="","",IF(ISERROR(VLOOKUP(H50,elo!$A$2:$C$1891,3,FALSE)),"Fout",VLOOKUP(H50,elo!$A$2:$C$1891,3,FALSE)))</f>
        <v>1593</v>
      </c>
      <c r="L50" s="16">
        <v>1</v>
      </c>
      <c r="M50" s="16" t="s">
        <v>693</v>
      </c>
      <c r="N50" s="16">
        <f>IF(L50=1,3,IF(L50=2,2,IF(L50=3,1,IF(L50="","","fout"))))</f>
        <v>3</v>
      </c>
      <c r="O50" s="182">
        <f>IF(OR(N50=0,N50=1,N50=""),0,IF(N50=2,2,IF(N50=3,4,"FOUT")))</f>
        <v>4</v>
      </c>
      <c r="P50" s="182"/>
      <c r="Q50" s="182"/>
    </row>
    <row r="51" spans="1:17" ht="15">
      <c r="A51" s="16">
        <v>4</v>
      </c>
      <c r="B51" s="87">
        <v>11402</v>
      </c>
      <c r="C51" s="168" t="str">
        <f>IF(B51="","",IF(ISERROR(PROPER(VLOOKUP(B51,elo!$A$2:$C$1891,2,FALSE))),"Stamnummer niet gevonden",PROPER(VLOOKUP(B51,elo!$A$2:$C$1891,2,FALSE))))</f>
        <v>Langenhuysen Timothy</v>
      </c>
      <c r="D51" s="169"/>
      <c r="E51" s="170"/>
      <c r="F51" s="16">
        <f>IF(B51="","",IF(ISERROR(VLOOKUP(B51,elo!$A$2:$C$1891,3,FALSE)),"Fout",VLOOKUP(B51,elo!$A$2:$C$1891,3,FALSE)))</f>
        <v>0</v>
      </c>
      <c r="G51" s="16">
        <f>IF(OR(L51=0,L51=1),0,IF(L51=2,1,IF(L51=3,2,"FOUT")))</f>
        <v>1</v>
      </c>
      <c r="H51" s="87">
        <v>35998</v>
      </c>
      <c r="I51" s="168" t="str">
        <f>IF(H51="","",IF(ISERROR(PROPER(VLOOKUP(H51,elo!$A$2:$C$1891,2,FALSE))),"Stamnummer niet gevonden",PROPER(VLOOKUP(H51,elo!$A$2:$C$1891,2,FALSE))))</f>
        <v>Keerstock Eddy</v>
      </c>
      <c r="J51" s="170"/>
      <c r="K51" s="16">
        <f>IF(H51="","",IF(ISERROR(VLOOKUP(H51,elo!$A$2:$C$1891,3,FALSE)),"Fout",VLOOKUP(H51,elo!$A$2:$C$1891,3,FALSE)))</f>
        <v>1364</v>
      </c>
      <c r="L51" s="16">
        <v>2</v>
      </c>
      <c r="M51" s="16" t="s">
        <v>693</v>
      </c>
      <c r="N51" s="16">
        <f>IF(L51=1,3,IF(L51=2,2,IF(L51=3,1,IF(L51="","","fout"))))</f>
        <v>2</v>
      </c>
      <c r="O51" s="182">
        <f>IF(OR(N51=0,N51=1,N51=""),0,IF(N51=2,1,IF(N51=3,2,"FOUT")))</f>
        <v>1</v>
      </c>
      <c r="P51" s="182"/>
      <c r="Q51" s="182"/>
    </row>
    <row r="52" spans="1:17" ht="15">
      <c r="A52" s="20"/>
      <c r="B52" s="31"/>
      <c r="C52" s="160" t="s">
        <v>701</v>
      </c>
      <c r="D52" s="161"/>
      <c r="E52" s="180"/>
      <c r="F52" s="27"/>
      <c r="G52" s="24">
        <f>SUM(G48:G51)</f>
        <v>5</v>
      </c>
      <c r="H52" s="8"/>
      <c r="I52" s="177"/>
      <c r="J52" s="177"/>
      <c r="K52" s="9"/>
      <c r="L52" s="24">
        <f>SUM(L48:L51)</f>
        <v>6</v>
      </c>
      <c r="M52" s="24" t="s">
        <v>693</v>
      </c>
      <c r="N52" s="24">
        <f>SUM(N48:N51)</f>
        <v>10</v>
      </c>
      <c r="O52" s="178">
        <f>SUM(O48:O51)</f>
        <v>15</v>
      </c>
      <c r="P52" s="167"/>
      <c r="Q52" s="179"/>
    </row>
    <row r="53" spans="1:17" ht="15">
      <c r="A53" s="20"/>
      <c r="B53" s="20"/>
      <c r="C53" s="26"/>
      <c r="D53" s="26"/>
      <c r="E53" s="26"/>
      <c r="F53" s="9"/>
      <c r="G53" s="8"/>
      <c r="H53" s="8"/>
      <c r="I53" s="23"/>
      <c r="J53" s="23"/>
      <c r="K53" s="9"/>
      <c r="L53" s="8"/>
      <c r="M53" s="8"/>
      <c r="N53" s="8"/>
      <c r="O53" s="8"/>
      <c r="P53" s="8"/>
      <c r="Q53" s="8"/>
    </row>
    <row r="54" spans="1:17" ht="15.75" thickBot="1">
      <c r="A54" s="20"/>
      <c r="B54" s="20"/>
      <c r="C54" s="26"/>
      <c r="D54" s="26"/>
      <c r="E54" s="26"/>
      <c r="F54" s="9"/>
      <c r="G54" s="8"/>
      <c r="H54" s="8"/>
      <c r="I54" s="23"/>
      <c r="J54" s="23"/>
      <c r="K54" s="9"/>
      <c r="L54" s="9"/>
      <c r="M54" s="9"/>
      <c r="N54" s="9"/>
      <c r="O54" s="8"/>
      <c r="P54" s="8"/>
      <c r="Q54" s="8"/>
    </row>
    <row r="55" spans="1:6" ht="15" thickBot="1">
      <c r="A55" s="186" t="s">
        <v>1004</v>
      </c>
      <c r="B55" s="184"/>
      <c r="C55" s="184"/>
      <c r="D55" s="184"/>
      <c r="E55" s="184"/>
      <c r="F55" s="185"/>
    </row>
    <row r="56" spans="1:6" ht="15.75">
      <c r="A56" s="43">
        <v>1</v>
      </c>
      <c r="B56" s="61" t="str">
        <f>'R 1'!B59</f>
        <v>S.C. Jean Jaurès 1</v>
      </c>
      <c r="C56" s="62"/>
      <c r="D56" s="119"/>
      <c r="E56" s="116">
        <f>IF(ISERROR(VLOOKUP(B56,gegevens!$AD$1:$AF$6,1,FALSE)=0),VLOOKUP(B56,'R 2'!$B$56:$F$62,4,FALSE),(VLOOKUP(B56,'R 2'!$B$56:$F$62,4,FALSE))+VLOOKUP(B56,gegevens!$AD$1:$AF$6,2,FALSE))</f>
        <v>25</v>
      </c>
      <c r="F56" s="117">
        <f>IF(ISERROR(VLOOKUP(B56,gegevens!$AD$1:$AF$6,1,FALSE)=0),VLOOKUP(B56,'R 2'!$B$56:$F$62,5,FALSE),(VLOOKUP(B56,'R 2'!$B$56:$F$62,5,FALSE))+VLOOKUP(B56,gegevens!$AD$1:$AF$6,3,FALSE))</f>
        <v>28</v>
      </c>
    </row>
    <row r="57" spans="1:6" ht="15.75">
      <c r="A57" s="33">
        <v>2</v>
      </c>
      <c r="B57" s="61" t="str">
        <f>'R 1'!B57</f>
        <v>S.C. Caballos Zottegem 5</v>
      </c>
      <c r="C57" s="52"/>
      <c r="D57" s="53"/>
      <c r="E57" s="60">
        <f>IF(ISERROR(VLOOKUP(B57,gegevens!$AD$1:$AF$6,1,FALSE)=0),VLOOKUP(B57,'R 2'!$B$56:$F$62,4,FALSE),(VLOOKUP(B57,'R 2'!$B$56:$F$62,4,FALSE))+VLOOKUP(B57,gegevens!$AD$1:$AF$6,2,FALSE))</f>
        <v>24</v>
      </c>
      <c r="F57" s="65">
        <f>IF(ISERROR(VLOOKUP(B57,gegevens!$AD$1:$AF$6,1,FALSE)=0),VLOOKUP(B57,'R 2'!$B$56:$F$62,5,FALSE),(VLOOKUP(B57,'R 2'!$B$56:$F$62,5,FALSE))+VLOOKUP(B57,gegevens!$AD$1:$AF$6,3,FALSE))</f>
        <v>35</v>
      </c>
    </row>
    <row r="58" spans="1:6" ht="15.75">
      <c r="A58" s="33">
        <v>3</v>
      </c>
      <c r="B58" s="61" t="str">
        <f>'R 1'!B56</f>
        <v>Colle Sint Niklaas</v>
      </c>
      <c r="C58" s="54"/>
      <c r="D58" s="55"/>
      <c r="E58" s="60">
        <f>IF(ISERROR(VLOOKUP(B58,gegevens!$AD$1:$AF$6,1,FALSE)=0),VLOOKUP(B58,'R 2'!$B$56:$F$62,4,FALSE),(VLOOKUP(B58,'R 2'!$B$56:$F$62,4,FALSE))+VLOOKUP(B58,gegevens!$AD$1:$AF$6,2,FALSE))</f>
        <v>23</v>
      </c>
      <c r="F58" s="65">
        <f>IF(ISERROR(VLOOKUP(B58,gegevens!$AD$1:$AF$6,1,FALSE)=0),VLOOKUP(B58,'R 2'!$B$56:$F$62,5,FALSE),(VLOOKUP(B58,'R 2'!$B$56:$F$62,5,FALSE))+VLOOKUP(B58,gegevens!$AD$1:$AF$6,3,FALSE))</f>
        <v>30</v>
      </c>
    </row>
    <row r="59" spans="1:6" ht="15.75">
      <c r="A59" s="33">
        <v>4</v>
      </c>
      <c r="B59" s="61" t="str">
        <f>'R 1'!B61</f>
        <v>t Ros Dendermonde</v>
      </c>
      <c r="C59" s="52"/>
      <c r="D59" s="53"/>
      <c r="E59" s="60">
        <f>IF(ISERROR(VLOOKUP(B59,gegevens!$AD$1:$AF$6,1,FALSE)=0),VLOOKUP(B59,'R 2'!$B$56:$F$62,4,FALSE),(VLOOKUP(B59,'R 2'!$B$56:$F$62,4,FALSE))+VLOOKUP(B59,gegevens!$AD$1:$AF$6,2,FALSE))</f>
        <v>21</v>
      </c>
      <c r="F59" s="65">
        <f>IF(ISERROR(VLOOKUP(B59,gegevens!$AD$1:$AF$6,1,FALSE)=0),VLOOKUP(B59,'R 2'!$B$56:$F$62,5,FALSE),(VLOOKUP(B59,'R 2'!$B$56:$F$62,5,FALSE))+VLOOKUP(B59,gegevens!$AD$1:$AF$6,3,FALSE))</f>
        <v>24</v>
      </c>
    </row>
    <row r="60" spans="1:17" ht="15.75">
      <c r="A60" s="33">
        <v>5</v>
      </c>
      <c r="B60" s="61" t="str">
        <f>'R 1'!B58</f>
        <v>De Mercatel 3</v>
      </c>
      <c r="C60" s="52"/>
      <c r="D60" s="53"/>
      <c r="E60" s="60">
        <f>IF(ISERROR(VLOOKUP(B60,gegevens!$AD$1:$AF$6,1,FALSE)=0),VLOOKUP(B60,'R 2'!$B$56:$F$62,4,FALSE),(VLOOKUP(B60,'R 2'!$B$56:$F$62,4,FALSE))+VLOOKUP(B60,gegevens!$AD$1:$AF$6,2,FALSE))</f>
        <v>18</v>
      </c>
      <c r="F60" s="65">
        <f>IF(ISERROR(VLOOKUP(B60,gegevens!$AD$1:$AF$6,1,FALSE)=0),VLOOKUP(B60,'R 2'!$B$56:$F$62,5,FALSE),(VLOOKUP(B60,'R 2'!$B$56:$F$62,5,FALSE))+VLOOKUP(B60,gegevens!$AD$1:$AF$6,3,FALSE))</f>
        <v>23</v>
      </c>
      <c r="G60" s="20"/>
      <c r="H60" s="20"/>
      <c r="I60" s="20"/>
      <c r="J60" s="8"/>
      <c r="K60" s="8"/>
      <c r="L60" s="8"/>
      <c r="M60" s="8"/>
      <c r="N60" s="8"/>
      <c r="O60" s="8"/>
      <c r="P60" s="8"/>
      <c r="Q60" s="8"/>
    </row>
    <row r="61" spans="1:17" ht="15.75">
      <c r="A61" s="33">
        <v>6</v>
      </c>
      <c r="B61" s="61" t="str">
        <f>'R 1'!B62</f>
        <v>K.G.S.R.L. 2</v>
      </c>
      <c r="C61" s="52"/>
      <c r="D61" s="53"/>
      <c r="E61" s="60">
        <f>IF(ISERROR(VLOOKUP(B61,gegevens!$AD$1:$AF$6,1,FALSE)=0),VLOOKUP(B61,'R 2'!$B$56:$F$62,4,FALSE),(VLOOKUP(B61,'R 2'!$B$56:$F$62,4,FALSE))+VLOOKUP(B61,gegevens!$AD$1:$AF$6,2,FALSE))</f>
        <v>17</v>
      </c>
      <c r="F61" s="65">
        <f>IF(ISERROR(VLOOKUP(B61,gegevens!$AD$1:$AF$6,1,FALSE)=0),VLOOKUP(B61,'R 2'!$B$56:$F$62,5,FALSE),(VLOOKUP(B61,'R 2'!$B$56:$F$62,5,FALSE))+VLOOKUP(B61,gegevens!$AD$1:$AF$6,3,FALSE))</f>
        <v>18</v>
      </c>
      <c r="G61" s="20"/>
      <c r="H61" s="34"/>
      <c r="I61" s="25"/>
      <c r="J61" s="34"/>
      <c r="K61" s="25"/>
      <c r="L61" s="25"/>
      <c r="M61" s="25"/>
      <c r="N61" s="25"/>
      <c r="O61" s="25"/>
      <c r="P61" s="25"/>
      <c r="Q61" s="25"/>
    </row>
    <row r="62" spans="1:17" ht="16.5" thickBot="1">
      <c r="A62" s="35">
        <v>7</v>
      </c>
      <c r="B62" s="48" t="str">
        <f>'R 1'!B60</f>
        <v>S.C. Caballos Zottegem 6</v>
      </c>
      <c r="C62" s="49"/>
      <c r="D62" s="50"/>
      <c r="E62" s="121">
        <f>IF(ISERROR(VLOOKUP(B62,gegevens!$AD$1:$AF$6,1,FALSE)=0),VLOOKUP(B62,'R 2'!$B$56:$F$62,4,FALSE),(VLOOKUP(B62,'R 2'!$B$56:$F$62,4,FALSE))+VLOOKUP(B62,gegevens!$AD$1:$AF$6,2,FALSE))</f>
        <v>16</v>
      </c>
      <c r="F62" s="122">
        <f>IF(ISERROR(VLOOKUP(B62,gegevens!$AD$1:$AF$6,1,FALSE)=0),VLOOKUP(B62,'R 2'!$B$56:$F$62,5,FALSE),(VLOOKUP(B62,'R 2'!$B$56:$F$62,5,FALSE))+VLOOKUP(B62,gegevens!$AD$1:$AF$6,3,FALSE))</f>
        <v>22</v>
      </c>
      <c r="G62" s="2"/>
      <c r="H62" s="2"/>
      <c r="I62" s="20"/>
      <c r="J62" s="2"/>
      <c r="K62" s="5"/>
      <c r="L62" s="2"/>
      <c r="M62" s="2"/>
      <c r="N62" s="2"/>
      <c r="O62" s="2"/>
      <c r="P62" s="2"/>
      <c r="Q62" s="2"/>
    </row>
    <row r="63" spans="5:6" ht="13.5" thickBot="1">
      <c r="E63" s="40"/>
      <c r="F63" s="40"/>
    </row>
    <row r="64" spans="1:6" ht="15" thickBot="1">
      <c r="A64" s="186" t="s">
        <v>1004</v>
      </c>
      <c r="B64" s="184"/>
      <c r="C64" s="184"/>
      <c r="D64" s="184"/>
      <c r="E64" s="189"/>
      <c r="F64" s="190"/>
    </row>
    <row r="65" spans="1:6" ht="15.75">
      <c r="A65" s="32">
        <v>1</v>
      </c>
      <c r="B65" s="56" t="str">
        <f>'R 1'!B65</f>
        <v>S.C. Jean Jaurès 2</v>
      </c>
      <c r="C65" s="133"/>
      <c r="D65" s="134"/>
      <c r="E65" s="118">
        <f>IF(ISERROR(VLOOKUP(B65,gegevens!$AD$7:$AF$12,1,FALSE)=0),VLOOKUP(B65,'R 2'!$B$65:$F$71,4,FALSE),(VLOOKUP(B65,'R 2'!$B$65:$F$71,4,FALSE))+VLOOKUP(B65,gegevens!$AD$7:$AF$12,2,FALSE))</f>
        <v>29</v>
      </c>
      <c r="F65" s="64">
        <f>IF(ISERROR(VLOOKUP(B65,gegevens!$AD$7:$AF$12,1,FALSE)=0),VLOOKUP(B65,'R 2'!$B$65:$F$71,5,FALSE),(VLOOKUP(B65,'R 2'!$B$65:$F$71,5,FALSE))+VLOOKUP(B65,gegevens!$AD$7:$AF$12,3,FALSE))</f>
        <v>44</v>
      </c>
    </row>
    <row r="66" spans="1:6" ht="15.75">
      <c r="A66" s="33">
        <v>2</v>
      </c>
      <c r="B66" s="61" t="str">
        <f>'R 1'!B66</f>
        <v>S.C. Caballos Zottegem 3</v>
      </c>
      <c r="C66" s="52"/>
      <c r="D66" s="53"/>
      <c r="E66" s="116">
        <f>IF(ISERROR(VLOOKUP(B66,gegevens!$AD$7:$AF$12,1,FALSE)=0),VLOOKUP(B66,'R 2'!$B$65:$F$71,4,FALSE),(VLOOKUP(B66,'R 2'!$B$65:$F$71,4,FALSE))+VLOOKUP(B66,gegevens!$AD$7:$AF$12,2,FALSE))</f>
        <v>27</v>
      </c>
      <c r="F66" s="65">
        <f>IF(ISERROR(VLOOKUP(B66,gegevens!$AD$7:$AF$12,1,FALSE)=0),VLOOKUP(B66,'R 2'!$B$65:$F$71,5,FALSE),(VLOOKUP(B66,'R 2'!$B$65:$F$71,5,FALSE))+VLOOKUP(B66,gegevens!$AD$7:$AF$12,3,FALSE))</f>
        <v>38</v>
      </c>
    </row>
    <row r="67" spans="1:6" ht="15.75">
      <c r="A67" s="33">
        <v>3</v>
      </c>
      <c r="B67" s="61" t="str">
        <f>'R 1'!B70</f>
        <v>Wetteren</v>
      </c>
      <c r="C67" s="52"/>
      <c r="D67" s="53"/>
      <c r="E67" s="116">
        <f>IF(ISERROR(VLOOKUP(B67,gegevens!$AD$7:$AF$12,1,FALSE)=0),VLOOKUP(B67,'R 2'!$B$65:$F$71,4,FALSE),(VLOOKUP(B67,'R 2'!$B$65:$F$71,4,FALSE))+VLOOKUP(B67,gegevens!$AD$7:$AF$12,2,FALSE))</f>
        <v>24</v>
      </c>
      <c r="F67" s="65">
        <f>IF(ISERROR(VLOOKUP(B67,gegevens!$AD$7:$AF$12,1,FALSE)=0),VLOOKUP(B67,'R 2'!$B$65:$F$71,5,FALSE),(VLOOKUP(B67,'R 2'!$B$65:$F$71,5,FALSE))+VLOOKUP(B67,gegevens!$AD$7:$AF$12,3,FALSE))</f>
        <v>34</v>
      </c>
    </row>
    <row r="68" spans="1:6" ht="15.75">
      <c r="A68" s="33">
        <v>4</v>
      </c>
      <c r="B68" s="61" t="str">
        <f>'R 1'!B69</f>
        <v>S.C. Caballos Zottegem 4</v>
      </c>
      <c r="C68" s="52"/>
      <c r="D68" s="53"/>
      <c r="E68" s="116">
        <f>IF(ISERROR(VLOOKUP(B68,gegevens!$AD$7:$AF$12,1,FALSE)=0),VLOOKUP(B68,'R 2'!$B$65:$F$71,4,FALSE),(VLOOKUP(B68,'R 2'!$B$65:$F$71,4,FALSE))+VLOOKUP(B68,gegevens!$AD$7:$AF$12,2,FALSE))</f>
        <v>23</v>
      </c>
      <c r="F68" s="65">
        <f>IF(ISERROR(VLOOKUP(B68,gegevens!$AD$7:$AF$12,1,FALSE)=0),VLOOKUP(B68,'R 2'!$B$65:$F$71,5,FALSE),(VLOOKUP(B68,'R 2'!$B$65:$F$71,5,FALSE))+VLOOKUP(B68,gegevens!$AD$7:$AF$12,3,FALSE))</f>
        <v>24</v>
      </c>
    </row>
    <row r="69" spans="1:6" ht="15.75">
      <c r="A69" s="33">
        <v>5</v>
      </c>
      <c r="B69" s="61" t="str">
        <f>'R 1'!B67</f>
        <v>Wachtebeke</v>
      </c>
      <c r="C69" s="52"/>
      <c r="D69" s="53"/>
      <c r="E69" s="116">
        <f>IF(ISERROR(VLOOKUP(B69,gegevens!$AD$7:$AF$12,1,FALSE)=0),VLOOKUP(B69,'R 2'!$B$65:$F$71,4,FALSE),(VLOOKUP(B69,'R 2'!$B$65:$F$71,4,FALSE))+VLOOKUP(B69,gegevens!$AD$7:$AF$12,2,FALSE))</f>
        <v>21</v>
      </c>
      <c r="F69" s="65">
        <f>IF(ISERROR(VLOOKUP(B69,gegevens!$AD$7:$AF$12,1,FALSE)=0),VLOOKUP(B69,'R 2'!$B$65:$F$71,5,FALSE),(VLOOKUP(B69,'R 2'!$B$65:$F$71,5,FALSE))+VLOOKUP(B69,gegevens!$AD$7:$AF$12,3,FALSE))</f>
        <v>25</v>
      </c>
    </row>
    <row r="70" spans="1:6" ht="15.75">
      <c r="A70" s="33">
        <v>6</v>
      </c>
      <c r="B70" s="61" t="str">
        <f>'R 1'!B68</f>
        <v>De Mercatel 2</v>
      </c>
      <c r="C70" s="52"/>
      <c r="D70" s="53"/>
      <c r="E70" s="116">
        <f>IF(ISERROR(VLOOKUP(B70,gegevens!$AD$7:$AF$12,1,FALSE)=0),VLOOKUP(B70,'R 2'!$B$65:$F$71,4,FALSE),(VLOOKUP(B70,'R 2'!$B$65:$F$71,4,FALSE))+VLOOKUP(B70,gegevens!$AD$7:$AF$12,2,FALSE))</f>
        <v>20</v>
      </c>
      <c r="F70" s="65">
        <f>IF(ISERROR(VLOOKUP(B70,gegevens!$AD$7:$AF$12,1,FALSE)=0),VLOOKUP(B70,'R 2'!$B$65:$F$71,5,FALSE),(VLOOKUP(B70,'R 2'!$B$65:$F$71,5,FALSE))+VLOOKUP(B70,gegevens!$AD$7:$AF$12,3,FALSE))</f>
        <v>15</v>
      </c>
    </row>
    <row r="71" spans="1:6" ht="16.5" thickBot="1">
      <c r="A71" s="35">
        <v>7</v>
      </c>
      <c r="B71" s="48"/>
      <c r="C71" s="49"/>
      <c r="D71" s="50"/>
      <c r="E71" s="121"/>
      <c r="F71" s="122"/>
    </row>
  </sheetData>
  <sheetProtection password="C40F" sheet="1" objects="1" scenarios="1" sort="0"/>
  <protectedRanges>
    <protectedRange sqref="B5:B8" name="Bereik3"/>
    <protectedRange sqref="H5:H8" name="Bereik3_1"/>
    <protectedRange sqref="B13:B16" name="Bereik3_2"/>
    <protectedRange sqref="H13:H16" name="Bereik3_3"/>
    <protectedRange sqref="B21:B24" name="Bereik3_4"/>
    <protectedRange sqref="H21:H24" name="Bereik3_5"/>
    <protectedRange sqref="B32:B35" name="Bereik3_6"/>
    <protectedRange sqref="H32:H35" name="Bereik3_7"/>
    <protectedRange sqref="B40:B43" name="Bereik3_8"/>
    <protectedRange sqref="H40:H43" name="Bereik3_9"/>
    <protectedRange sqref="B48:B51" name="Bereik3_10"/>
    <protectedRange sqref="H48:H51" name="Bereik3_11"/>
  </protectedRanges>
  <mergeCells count="132">
    <mergeCell ref="C32:E32"/>
    <mergeCell ref="I32:J32"/>
    <mergeCell ref="O32:Q32"/>
    <mergeCell ref="C33:E33"/>
    <mergeCell ref="I33:J33"/>
    <mergeCell ref="O33:Q33"/>
    <mergeCell ref="C25:E25"/>
    <mergeCell ref="I25:J25"/>
    <mergeCell ref="O25:Q25"/>
    <mergeCell ref="C31:E31"/>
    <mergeCell ref="I31:J31"/>
    <mergeCell ref="O31:Q31"/>
    <mergeCell ref="A28:C28"/>
    <mergeCell ref="C30:G30"/>
    <mergeCell ref="I30:M30"/>
    <mergeCell ref="L31:N31"/>
    <mergeCell ref="C23:E23"/>
    <mergeCell ref="I23:J23"/>
    <mergeCell ref="O23:Q23"/>
    <mergeCell ref="C24:E24"/>
    <mergeCell ref="I24:J24"/>
    <mergeCell ref="O24:Q24"/>
    <mergeCell ref="C21:E21"/>
    <mergeCell ref="I21:J21"/>
    <mergeCell ref="O21:Q21"/>
    <mergeCell ref="C22:E22"/>
    <mergeCell ref="I22:J22"/>
    <mergeCell ref="O22:Q22"/>
    <mergeCell ref="C20:E20"/>
    <mergeCell ref="I20:J20"/>
    <mergeCell ref="L20:N20"/>
    <mergeCell ref="O20:Q20"/>
    <mergeCell ref="C17:E17"/>
    <mergeCell ref="I17:J17"/>
    <mergeCell ref="O17:Q17"/>
    <mergeCell ref="I19:M19"/>
    <mergeCell ref="C19:G19"/>
    <mergeCell ref="C15:E15"/>
    <mergeCell ref="I15:J15"/>
    <mergeCell ref="O15:Q15"/>
    <mergeCell ref="C16:E16"/>
    <mergeCell ref="I16:J16"/>
    <mergeCell ref="O16:Q16"/>
    <mergeCell ref="C13:E13"/>
    <mergeCell ref="I13:J13"/>
    <mergeCell ref="O13:Q13"/>
    <mergeCell ref="C14:E14"/>
    <mergeCell ref="I14:J14"/>
    <mergeCell ref="O14:Q14"/>
    <mergeCell ref="C12:E12"/>
    <mergeCell ref="I12:J12"/>
    <mergeCell ref="L12:N12"/>
    <mergeCell ref="O12:Q12"/>
    <mergeCell ref="C9:E9"/>
    <mergeCell ref="I9:J9"/>
    <mergeCell ref="O9:Q9"/>
    <mergeCell ref="I11:M11"/>
    <mergeCell ref="C11:G11"/>
    <mergeCell ref="C7:E7"/>
    <mergeCell ref="I7:J7"/>
    <mergeCell ref="O7:Q7"/>
    <mergeCell ref="C8:E8"/>
    <mergeCell ref="I8:J8"/>
    <mergeCell ref="O8:Q8"/>
    <mergeCell ref="C5:E5"/>
    <mergeCell ref="I5:J5"/>
    <mergeCell ref="O5:Q5"/>
    <mergeCell ref="C6:E6"/>
    <mergeCell ref="I6:J6"/>
    <mergeCell ref="O6:Q6"/>
    <mergeCell ref="C4:E4"/>
    <mergeCell ref="I4:J4"/>
    <mergeCell ref="L4:N4"/>
    <mergeCell ref="O4:Q4"/>
    <mergeCell ref="A1:C1"/>
    <mergeCell ref="F1:G1"/>
    <mergeCell ref="J1:N1"/>
    <mergeCell ref="C3:G3"/>
    <mergeCell ref="I3:M3"/>
    <mergeCell ref="C34:E34"/>
    <mergeCell ref="I34:J34"/>
    <mergeCell ref="O34:Q34"/>
    <mergeCell ref="C35:E35"/>
    <mergeCell ref="I35:J35"/>
    <mergeCell ref="O35:Q35"/>
    <mergeCell ref="C36:E36"/>
    <mergeCell ref="I36:J36"/>
    <mergeCell ref="O36:Q36"/>
    <mergeCell ref="C38:G38"/>
    <mergeCell ref="I38:M38"/>
    <mergeCell ref="C39:E39"/>
    <mergeCell ref="I39:J39"/>
    <mergeCell ref="L39:N39"/>
    <mergeCell ref="O39:Q39"/>
    <mergeCell ref="C40:E40"/>
    <mergeCell ref="I40:J40"/>
    <mergeCell ref="O40:Q40"/>
    <mergeCell ref="C41:E41"/>
    <mergeCell ref="I41:J41"/>
    <mergeCell ref="O41:Q41"/>
    <mergeCell ref="C42:E42"/>
    <mergeCell ref="I42:J42"/>
    <mergeCell ref="O42:Q42"/>
    <mergeCell ref="C43:E43"/>
    <mergeCell ref="I43:J43"/>
    <mergeCell ref="O43:Q43"/>
    <mergeCell ref="C44:E44"/>
    <mergeCell ref="I44:J44"/>
    <mergeCell ref="O44:Q44"/>
    <mergeCell ref="C46:G46"/>
    <mergeCell ref="I46:M46"/>
    <mergeCell ref="C47:E47"/>
    <mergeCell ref="I47:J47"/>
    <mergeCell ref="L47:N47"/>
    <mergeCell ref="O47:Q47"/>
    <mergeCell ref="C48:E48"/>
    <mergeCell ref="I48:J48"/>
    <mergeCell ref="O48:Q48"/>
    <mergeCell ref="C49:E49"/>
    <mergeCell ref="I49:J49"/>
    <mergeCell ref="O49:Q49"/>
    <mergeCell ref="C50:E50"/>
    <mergeCell ref="I50:J50"/>
    <mergeCell ref="O50:Q50"/>
    <mergeCell ref="C51:E51"/>
    <mergeCell ref="I51:J51"/>
    <mergeCell ref="O51:Q51"/>
    <mergeCell ref="A64:F64"/>
    <mergeCell ref="C52:E52"/>
    <mergeCell ref="I52:J52"/>
    <mergeCell ref="O52:Q52"/>
    <mergeCell ref="A55:F55"/>
  </mergeCell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4"/>
  <dimension ref="A1:Q71"/>
  <sheetViews>
    <sheetView showGridLines="0" zoomScale="120" zoomScaleNormal="120" workbookViewId="0" topLeftCell="A1">
      <selection activeCell="A2" sqref="A2"/>
    </sheetView>
  </sheetViews>
  <sheetFormatPr defaultColWidth="9.140625" defaultRowHeight="12.75"/>
  <cols>
    <col min="1" max="1" width="5.57421875" style="0" customWidth="1"/>
    <col min="2" max="2" width="7.28125" style="0" customWidth="1"/>
    <col min="3" max="3" width="2.7109375" style="0" customWidth="1"/>
    <col min="4" max="4" width="19.7109375" style="0" customWidth="1"/>
    <col min="5" max="5" width="3.28125" style="0" customWidth="1"/>
    <col min="6" max="6" width="5.28125" style="0" customWidth="1"/>
    <col min="7" max="7" width="6.421875" style="0" customWidth="1"/>
    <col min="8" max="8" width="7.28125" style="0" customWidth="1"/>
    <col min="9" max="9" width="22.140625" style="0" customWidth="1"/>
    <col min="10" max="10" width="1.8515625" style="0" customWidth="1"/>
    <col min="11" max="11" width="5.28125" style="0" customWidth="1"/>
    <col min="12" max="12" width="3.140625" style="0" customWidth="1"/>
    <col min="13" max="13" width="1.28515625" style="0" customWidth="1"/>
    <col min="14" max="14" width="3.28125" style="0" customWidth="1"/>
    <col min="15" max="15" width="3.28125" style="0" bestFit="1" customWidth="1"/>
    <col min="16" max="16" width="1.1484375" style="0" customWidth="1"/>
    <col min="17" max="17" width="3.00390625" style="0" customWidth="1"/>
    <col min="18" max="18" width="1.8515625" style="0" customWidth="1"/>
  </cols>
  <sheetData>
    <row r="1" spans="1:17" ht="15">
      <c r="A1" s="162" t="s">
        <v>690</v>
      </c>
      <c r="B1" s="162"/>
      <c r="C1" s="162"/>
      <c r="D1" s="1" t="str">
        <f>'R 1'!D1</f>
        <v>2A</v>
      </c>
      <c r="E1" s="2"/>
      <c r="F1" s="163" t="s">
        <v>691</v>
      </c>
      <c r="G1" s="163"/>
      <c r="H1" s="1">
        <v>4</v>
      </c>
      <c r="I1" s="3" t="s">
        <v>692</v>
      </c>
      <c r="J1" s="164">
        <f>gegevens!G6</f>
        <v>39472</v>
      </c>
      <c r="K1" s="165"/>
      <c r="L1" s="165"/>
      <c r="M1" s="165"/>
      <c r="N1" s="165"/>
      <c r="O1" s="6"/>
      <c r="P1" s="2"/>
      <c r="Q1" s="2"/>
    </row>
    <row r="2" spans="1:17" ht="15">
      <c r="A2" s="1"/>
      <c r="B2" s="1"/>
      <c r="C2" s="1"/>
      <c r="D2" s="1"/>
      <c r="E2" s="2"/>
      <c r="F2" s="3"/>
      <c r="G2" s="3"/>
      <c r="H2" s="1"/>
      <c r="I2" s="3"/>
      <c r="J2" s="4"/>
      <c r="K2" s="5"/>
      <c r="L2" s="5"/>
      <c r="M2" s="5"/>
      <c r="N2" s="5"/>
      <c r="O2" s="6"/>
      <c r="P2" s="2"/>
      <c r="Q2" s="2"/>
    </row>
    <row r="3" spans="1:17" ht="15">
      <c r="A3" s="7"/>
      <c r="B3" s="7"/>
      <c r="C3" s="166" t="str">
        <f>gegevens!B30</f>
        <v>S.C. Caballos Zottegem 5</v>
      </c>
      <c r="D3" s="166"/>
      <c r="E3" s="166"/>
      <c r="F3" s="166"/>
      <c r="G3" s="166"/>
      <c r="H3" s="9" t="s">
        <v>693</v>
      </c>
      <c r="I3" s="167" t="str">
        <f>gegevens!C30</f>
        <v>De Mercatel 3</v>
      </c>
      <c r="J3" s="167"/>
      <c r="K3" s="167"/>
      <c r="L3" s="167"/>
      <c r="M3" s="167"/>
      <c r="N3" s="10"/>
      <c r="O3" s="11">
        <f>L9</f>
        <v>8</v>
      </c>
      <c r="P3" s="12" t="s">
        <v>693</v>
      </c>
      <c r="Q3" s="13">
        <f>N9</f>
        <v>8</v>
      </c>
    </row>
    <row r="4" spans="1:17" ht="15">
      <c r="A4" s="14" t="s">
        <v>694</v>
      </c>
      <c r="B4" s="15" t="s">
        <v>695</v>
      </c>
      <c r="C4" s="168" t="s">
        <v>696</v>
      </c>
      <c r="D4" s="169"/>
      <c r="E4" s="170"/>
      <c r="F4" s="16" t="s">
        <v>697</v>
      </c>
      <c r="G4" s="14" t="s">
        <v>698</v>
      </c>
      <c r="H4" s="17" t="s">
        <v>695</v>
      </c>
      <c r="I4" s="168" t="s">
        <v>699</v>
      </c>
      <c r="J4" s="170"/>
      <c r="K4" s="16" t="s">
        <v>697</v>
      </c>
      <c r="L4" s="171" t="s">
        <v>700</v>
      </c>
      <c r="M4" s="172"/>
      <c r="N4" s="173"/>
      <c r="O4" s="171" t="s">
        <v>698</v>
      </c>
      <c r="P4" s="172"/>
      <c r="Q4" s="173"/>
    </row>
    <row r="5" spans="1:17" ht="15">
      <c r="A5" s="18">
        <v>1</v>
      </c>
      <c r="B5" s="87">
        <v>24651</v>
      </c>
      <c r="C5" s="168" t="str">
        <f>IF(B5="","",IF(ISERROR(PROPER(VLOOKUP(B5,elo!$A$2:$C$1891,2,FALSE))),"Stamnummer niet gevonden",PROPER(VLOOKUP(B5,elo!$A$2:$C$1891,2,FALSE))))</f>
        <v>De Weird Gunter</v>
      </c>
      <c r="D5" s="169"/>
      <c r="E5" s="170"/>
      <c r="F5" s="16">
        <f>IF(B5="","",IF(ISERROR(VLOOKUP(B5,elo!$A$2:$C$1891,3,FALSE)),"Fout",VLOOKUP(B5,elo!$A$2:$C$1891,3,FALSE)))</f>
        <v>1658</v>
      </c>
      <c r="G5" s="18">
        <f>IF(OR(L5=0,L5=1),0,IF(L5=2,4,IF(L5=3,8,"FOUT")))</f>
        <v>0</v>
      </c>
      <c r="H5" s="87">
        <v>46400</v>
      </c>
      <c r="I5" s="168" t="str">
        <f>IF(H5="","",IF(ISERROR(PROPER(VLOOKUP(H5,elo!$A$2:$C$1891,2,FALSE))),"Stamnummer niet gevonden",PROPER(VLOOKUP(H5,elo!$A$2:$C$1891,2,FALSE))))</f>
        <v>Raepsaet Joannes</v>
      </c>
      <c r="J5" s="170"/>
      <c r="K5" s="16">
        <f>IF(H5="","",IF(ISERROR(VLOOKUP(H5,elo!$A$2:$C$1891,3,FALSE)),"Fout",VLOOKUP(H5,elo!$A$2:$C$1891,3,FALSE)))</f>
        <v>1447</v>
      </c>
      <c r="L5" s="16">
        <v>1</v>
      </c>
      <c r="M5" s="16" t="s">
        <v>693</v>
      </c>
      <c r="N5" s="87">
        <f>IF(L5=1,3,IF(L5=2,2,IF(L5=3,1,IF(L5="","","fout"))))</f>
        <v>3</v>
      </c>
      <c r="O5" s="171">
        <f>IF(OR(N5=0,N5=1,N5=""),0,IF(N5=2,4,IF(N5=3,8,"FOUT")))</f>
        <v>8</v>
      </c>
      <c r="P5" s="172"/>
      <c r="Q5" s="173"/>
    </row>
    <row r="6" spans="1:17" ht="15">
      <c r="A6" s="18">
        <v>2</v>
      </c>
      <c r="B6" s="87">
        <v>26018</v>
      </c>
      <c r="C6" s="168" t="str">
        <f>IF(B6="","",IF(ISERROR(PROPER(VLOOKUP(B6,elo!$A$2:$C$1891,2,FALSE))),"Stamnummer niet gevonden",PROPER(VLOOKUP(B6,elo!$A$2:$C$1891,2,FALSE))))</f>
        <v>De Weird Evy</v>
      </c>
      <c r="D6" s="169"/>
      <c r="E6" s="170"/>
      <c r="F6" s="16">
        <f>IF(B6="","",IF(ISERROR(VLOOKUP(B6,elo!$A$2:$C$1891,3,FALSE)),"Fout",VLOOKUP(B6,elo!$A$2:$C$1891,3,FALSE)))</f>
        <v>1616</v>
      </c>
      <c r="G6" s="18">
        <f>IF(OR(L6=0,L6=1),0,IF(L6=2,3,IF(L6=3,6,"FOUT")))</f>
        <v>6</v>
      </c>
      <c r="H6" s="87">
        <v>46701</v>
      </c>
      <c r="I6" s="168" t="str">
        <f>IF(H6="","",IF(ISERROR(PROPER(VLOOKUP(H6,elo!$A$2:$C$1891,2,FALSE))),"Stamnummer niet gevonden",PROPER(VLOOKUP(H6,elo!$A$2:$C$1891,2,FALSE))))</f>
        <v>De Vleeschauwer Ruben</v>
      </c>
      <c r="J6" s="170"/>
      <c r="K6" s="16">
        <f>IF(H6="","",IF(ISERROR(VLOOKUP(H6,elo!$A$2:$C$1891,3,FALSE)),"Fout",VLOOKUP(H6,elo!$A$2:$C$1891,3,FALSE)))</f>
        <v>1434</v>
      </c>
      <c r="L6" s="16">
        <v>3</v>
      </c>
      <c r="M6" s="16" t="s">
        <v>693</v>
      </c>
      <c r="N6" s="87">
        <f>IF(L6=1,3,IF(L6=2,2,IF(L6=3,1,IF(L6="","","fout"))))</f>
        <v>1</v>
      </c>
      <c r="O6" s="171">
        <f>IF(OR(N6=0,N6=1,N6=""),0,IF(N6=2,3,IF(N6=3,6,"FOUT")))</f>
        <v>0</v>
      </c>
      <c r="P6" s="172"/>
      <c r="Q6" s="173"/>
    </row>
    <row r="7" spans="1:17" ht="15">
      <c r="A7" s="18">
        <v>3</v>
      </c>
      <c r="B7" s="87">
        <v>15032</v>
      </c>
      <c r="C7" s="168" t="str">
        <f>IF(B7="","",IF(ISERROR(PROPER(VLOOKUP(B7,elo!$A$2:$C$1891,2,FALSE))),"Stamnummer niet gevonden",PROPER(VLOOKUP(B7,elo!$A$2:$C$1891,2,FALSE))))</f>
        <v>Smekens Ruben</v>
      </c>
      <c r="D7" s="169"/>
      <c r="E7" s="170"/>
      <c r="F7" s="16">
        <f>IF(B7="","",IF(ISERROR(VLOOKUP(B7,elo!$A$2:$C$1891,3,FALSE)),"Fout",VLOOKUP(B7,elo!$A$2:$C$1891,3,FALSE)))</f>
        <v>1480</v>
      </c>
      <c r="G7" s="18">
        <f>IF(OR(L7=0,L7=1),0,IF(L7=2,2,IF(L7=3,4,"FOUT")))</f>
        <v>4</v>
      </c>
      <c r="H7" s="87">
        <v>10184</v>
      </c>
      <c r="I7" s="168" t="str">
        <f>IF(H7="","",IF(ISERROR(PROPER(VLOOKUP(H7,elo!$A$2:$C$1891,2,FALSE))),"Stamnummer niet gevonden",PROPER(VLOOKUP(H7,elo!$A$2:$C$1891,2,FALSE))))</f>
        <v>Thienpondt Mardoek</v>
      </c>
      <c r="J7" s="170"/>
      <c r="K7" s="16">
        <f>IF(H7="","",IF(ISERROR(VLOOKUP(H7,elo!$A$2:$C$1891,3,FALSE)),"Fout",VLOOKUP(H7,elo!$A$2:$C$1891,3,FALSE)))</f>
        <v>1168</v>
      </c>
      <c r="L7" s="16">
        <v>3</v>
      </c>
      <c r="M7" s="16" t="s">
        <v>693</v>
      </c>
      <c r="N7" s="87">
        <f>IF(L7=1,3,IF(L7=2,2,IF(L7=3,1,IF(L7="","","fout"))))</f>
        <v>1</v>
      </c>
      <c r="O7" s="171">
        <f>IF(OR(N7=0,N7=1,N7=""),0,IF(N7=2,2,IF(N7=3,4,"FOUT")))</f>
        <v>0</v>
      </c>
      <c r="P7" s="172"/>
      <c r="Q7" s="173"/>
    </row>
    <row r="8" spans="1:17" ht="15">
      <c r="A8" s="18">
        <v>4</v>
      </c>
      <c r="B8" s="87">
        <v>25933</v>
      </c>
      <c r="C8" s="168" t="str">
        <f>IF(B8="","",IF(ISERROR(PROPER(VLOOKUP(B8,elo!$A$2:$C$1891,2,FALSE))),"Stamnummer niet gevonden",PROPER(VLOOKUP(B8,elo!$A$2:$C$1891,2,FALSE))))</f>
        <v>De Weird Matthias</v>
      </c>
      <c r="D8" s="169"/>
      <c r="E8" s="170"/>
      <c r="F8" s="16">
        <f>IF(B8="","",IF(ISERROR(VLOOKUP(B8,elo!$A$2:$C$1891,3,FALSE)),"Fout",VLOOKUP(B8,elo!$A$2:$C$1891,3,FALSE)))</f>
        <v>0</v>
      </c>
      <c r="G8" s="18">
        <f>IF(OR(L8=0,L8=1),0,IF(L8=2,1,IF(L8=3,2,"FOUT")))</f>
        <v>0</v>
      </c>
      <c r="H8" s="87">
        <v>10185</v>
      </c>
      <c r="I8" s="168" t="str">
        <f>IF(H8="","",IF(ISERROR(PROPER(VLOOKUP(H8,elo!$A$2:$C$1891,2,FALSE))),"Stamnummer niet gevonden",PROPER(VLOOKUP(H8,elo!$A$2:$C$1891,2,FALSE))))</f>
        <v>De Vleeschauwer Maarten</v>
      </c>
      <c r="J8" s="170"/>
      <c r="K8" s="16">
        <f>IF(H8="","",IF(ISERROR(VLOOKUP(H8,elo!$A$2:$C$1891,3,FALSE)),"Fout",VLOOKUP(H8,elo!$A$2:$C$1891,3,FALSE)))</f>
        <v>996</v>
      </c>
      <c r="L8" s="16">
        <v>1</v>
      </c>
      <c r="M8" s="16" t="s">
        <v>693</v>
      </c>
      <c r="N8" s="87">
        <f>IF(L8=1,3,IF(L8=2,2,IF(L8=3,1,IF(L8="","","fout"))))</f>
        <v>3</v>
      </c>
      <c r="O8" s="171">
        <f>IF(OR(N8=0,N8=1,N8=""),0,IF(N8=2,1,IF(N8=3,2,"FOUT")))</f>
        <v>2</v>
      </c>
      <c r="P8" s="172"/>
      <c r="Q8" s="173"/>
    </row>
    <row r="9" spans="1:17" ht="15">
      <c r="A9" s="20"/>
      <c r="B9" s="21"/>
      <c r="C9" s="174" t="s">
        <v>701</v>
      </c>
      <c r="D9" s="175"/>
      <c r="E9" s="176"/>
      <c r="F9" s="16"/>
      <c r="G9" s="22">
        <f>SUM(G5:G8)</f>
        <v>10</v>
      </c>
      <c r="H9" s="23"/>
      <c r="I9" s="177"/>
      <c r="J9" s="177"/>
      <c r="K9" s="9"/>
      <c r="L9" s="22">
        <f>SUM(L5:L8)</f>
        <v>8</v>
      </c>
      <c r="M9" s="22" t="s">
        <v>693</v>
      </c>
      <c r="N9" s="24">
        <f>SUM(N5:N8)</f>
        <v>8</v>
      </c>
      <c r="O9" s="178">
        <f>SUM(O5:O8)</f>
        <v>10</v>
      </c>
      <c r="P9" s="167"/>
      <c r="Q9" s="179"/>
    </row>
    <row r="10" spans="1:17" ht="15">
      <c r="A10" s="20"/>
      <c r="B10" s="25"/>
      <c r="C10" s="26"/>
      <c r="D10" s="26"/>
      <c r="E10" s="26"/>
      <c r="F10" s="9"/>
      <c r="G10" s="8"/>
      <c r="H10" s="23"/>
      <c r="I10" s="23"/>
      <c r="J10" s="23"/>
      <c r="K10" s="9"/>
      <c r="L10" s="8"/>
      <c r="M10" s="8"/>
      <c r="N10" s="8"/>
      <c r="O10" s="8"/>
      <c r="P10" s="8"/>
      <c r="Q10" s="8"/>
    </row>
    <row r="11" spans="1:17" ht="15">
      <c r="A11" s="7"/>
      <c r="B11" s="7"/>
      <c r="C11" s="167" t="str">
        <f>gegevens!B31</f>
        <v>K.G.S.R.L. 2</v>
      </c>
      <c r="D11" s="167"/>
      <c r="E11" s="167"/>
      <c r="F11" s="167"/>
      <c r="G11" s="167"/>
      <c r="H11" s="9" t="s">
        <v>693</v>
      </c>
      <c r="I11" s="167" t="str">
        <f>gegevens!C31</f>
        <v>S.C. Jean Jaurès 1</v>
      </c>
      <c r="J11" s="167"/>
      <c r="K11" s="167"/>
      <c r="L11" s="167"/>
      <c r="M11" s="167"/>
      <c r="N11" s="10"/>
      <c r="O11" s="11">
        <f>L17</f>
        <v>9</v>
      </c>
      <c r="P11" s="12" t="s">
        <v>693</v>
      </c>
      <c r="Q11" s="13">
        <f>N17</f>
        <v>7</v>
      </c>
    </row>
    <row r="12" spans="1:17" ht="15">
      <c r="A12" s="14" t="s">
        <v>694</v>
      </c>
      <c r="B12" s="15" t="s">
        <v>695</v>
      </c>
      <c r="C12" s="168" t="s">
        <v>696</v>
      </c>
      <c r="D12" s="169"/>
      <c r="E12" s="170"/>
      <c r="F12" s="16" t="s">
        <v>697</v>
      </c>
      <c r="G12" s="14" t="s">
        <v>698</v>
      </c>
      <c r="H12" s="17" t="s">
        <v>695</v>
      </c>
      <c r="I12" s="168" t="s">
        <v>699</v>
      </c>
      <c r="J12" s="170"/>
      <c r="K12" s="16" t="s">
        <v>697</v>
      </c>
      <c r="L12" s="171" t="s">
        <v>700</v>
      </c>
      <c r="M12" s="172"/>
      <c r="N12" s="173"/>
      <c r="O12" s="171" t="s">
        <v>698</v>
      </c>
      <c r="P12" s="172"/>
      <c r="Q12" s="173"/>
    </row>
    <row r="13" spans="1:17" ht="15">
      <c r="A13" s="18">
        <v>1</v>
      </c>
      <c r="B13" s="87">
        <v>19984</v>
      </c>
      <c r="C13" s="168" t="str">
        <f>IF(B13="","",IF(ISERROR(PROPER(VLOOKUP(B13,elo!$A$2:$C$1891,2,FALSE))),"Stamnummer niet gevonden",PROPER(VLOOKUP(B13,elo!$A$2:$C$1891,2,FALSE))))</f>
        <v>Vanbellingen Patrick</v>
      </c>
      <c r="D13" s="169"/>
      <c r="E13" s="170"/>
      <c r="F13" s="16">
        <f>IF(B13="","",IF(ISERROR(VLOOKUP(B13,elo!$A$2:$C$1891,3,FALSE)),"Fout",VLOOKUP(B13,elo!$A$2:$C$1891,3,FALSE)))</f>
        <v>1661</v>
      </c>
      <c r="G13" s="18">
        <f>IF(OR(L13=0,L13=1),0,IF(L13=2,4,IF(L13=3,8,"FOUT")))</f>
        <v>0</v>
      </c>
      <c r="H13" s="87">
        <v>15806</v>
      </c>
      <c r="I13" s="168" t="str">
        <f>IF(H13="","",IF(ISERROR(PROPER(VLOOKUP(H13,elo!$A$2:$C$1891,2,FALSE))),"Stamnummer niet gevonden",PROPER(VLOOKUP(H13,elo!$A$2:$C$1891,2,FALSE))))</f>
        <v>Van Dorpe Filip</v>
      </c>
      <c r="J13" s="170"/>
      <c r="K13" s="16">
        <f>IF(H13="","",IF(ISERROR(VLOOKUP(H13,elo!$A$2:$C$1891,3,FALSE)),"Fout",VLOOKUP(H13,elo!$A$2:$C$1891,3,FALSE)))</f>
        <v>1698</v>
      </c>
      <c r="L13" s="16">
        <v>1</v>
      </c>
      <c r="M13" s="16" t="s">
        <v>693</v>
      </c>
      <c r="N13" s="16">
        <f>IF(L13=1,3,IF(L13=2,2,IF(L13=3,1,IF(L13="","","fout"))))</f>
        <v>3</v>
      </c>
      <c r="O13" s="171">
        <f>IF(OR(N13=0,N13=1,N13=""),0,IF(N13=2,4,IF(N13=3,8,"FOUT")))</f>
        <v>8</v>
      </c>
      <c r="P13" s="172"/>
      <c r="Q13" s="173"/>
    </row>
    <row r="14" spans="1:17" ht="15">
      <c r="A14" s="18">
        <v>2</v>
      </c>
      <c r="B14" s="87">
        <v>35050</v>
      </c>
      <c r="C14" s="168" t="str">
        <f>IF(B14="","",IF(ISERROR(PROPER(VLOOKUP(B14,elo!$A$2:$C$1891,2,FALSE))),"Stamnummer niet gevonden",PROPER(VLOOKUP(B14,elo!$A$2:$C$1891,2,FALSE))))</f>
        <v>Verleye Daniel</v>
      </c>
      <c r="D14" s="169"/>
      <c r="E14" s="170"/>
      <c r="F14" s="16">
        <f>IF(B14="","",IF(ISERROR(VLOOKUP(B14,elo!$A$2:$C$1891,3,FALSE)),"Fout",VLOOKUP(B14,elo!$A$2:$C$1891,3,FALSE)))</f>
        <v>1434</v>
      </c>
      <c r="G14" s="18">
        <f>IF(OR(L14=0,L14=1),0,IF(L14=2,3,IF(L14=3,6,"FOUT")))</f>
        <v>3</v>
      </c>
      <c r="H14" s="87">
        <v>8401</v>
      </c>
      <c r="I14" s="168" t="str">
        <f>IF(H14="","",IF(ISERROR(PROPER(VLOOKUP(H14,elo!$A$2:$C$1891,2,FALSE))),"Stamnummer niet gevonden",PROPER(VLOOKUP(H14,elo!$A$2:$C$1891,2,FALSE))))</f>
        <v>Dhooge Achiel</v>
      </c>
      <c r="J14" s="170"/>
      <c r="K14" s="16">
        <f>IF(H14="","",IF(ISERROR(VLOOKUP(H14,elo!$A$2:$C$1891,3,FALSE)),"Fout",VLOOKUP(H14,elo!$A$2:$C$1891,3,FALSE)))</f>
        <v>1673</v>
      </c>
      <c r="L14" s="16">
        <v>2</v>
      </c>
      <c r="M14" s="16" t="s">
        <v>693</v>
      </c>
      <c r="N14" s="16">
        <f>IF(L14=1,3,IF(L14=2,2,IF(L14=3,1,IF(L14="","","fout"))))</f>
        <v>2</v>
      </c>
      <c r="O14" s="171">
        <f>IF(OR(N14=0,N14=1,N14=""),0,IF(N14=2,3,IF(N14=3,6,"FOUT")))</f>
        <v>3</v>
      </c>
      <c r="P14" s="172"/>
      <c r="Q14" s="173"/>
    </row>
    <row r="15" spans="1:17" ht="15">
      <c r="A15" s="18">
        <v>3</v>
      </c>
      <c r="B15" s="87">
        <v>10037</v>
      </c>
      <c r="C15" s="168" t="str">
        <f>IF(B15="","",IF(ISERROR(PROPER(VLOOKUP(B15,elo!$A$2:$C$1891,2,FALSE))),"Stamnummer niet gevonden",PROPER(VLOOKUP(B15,elo!$A$2:$C$1891,2,FALSE))))</f>
        <v>Ninclaus Wouter</v>
      </c>
      <c r="D15" s="169"/>
      <c r="E15" s="170"/>
      <c r="F15" s="16">
        <f>IF(B15="","",IF(ISERROR(VLOOKUP(B15,elo!$A$2:$C$1891,3,FALSE)),"Fout",VLOOKUP(B15,elo!$A$2:$C$1891,3,FALSE)))</f>
        <v>1334</v>
      </c>
      <c r="G15" s="18">
        <f>IF(OR(L15=0,L15=1),0,IF(L15=2,2,IF(L15=3,4,"FOUT")))</f>
        <v>4</v>
      </c>
      <c r="H15" s="87">
        <v>16802</v>
      </c>
      <c r="I15" s="168" t="str">
        <f>IF(H15="","",IF(ISERROR(PROPER(VLOOKUP(H15,elo!$A$2:$C$1891,2,FALSE))),"Stamnummer niet gevonden",PROPER(VLOOKUP(H15,elo!$A$2:$C$1891,2,FALSE))))</f>
        <v>Lamproye Francois</v>
      </c>
      <c r="J15" s="170"/>
      <c r="K15" s="16">
        <f>IF(H15="","",IF(ISERROR(VLOOKUP(H15,elo!$A$2:$C$1891,3,FALSE)),"Fout",VLOOKUP(H15,elo!$A$2:$C$1891,3,FALSE)))</f>
        <v>1490</v>
      </c>
      <c r="L15" s="16">
        <v>3</v>
      </c>
      <c r="M15" s="16" t="s">
        <v>693</v>
      </c>
      <c r="N15" s="16">
        <f>IF(L15=1,3,IF(L15=2,2,IF(L15=3,1,IF(L15="","","fout"))))</f>
        <v>1</v>
      </c>
      <c r="O15" s="171">
        <f>IF(OR(N15=0,N15=1,N15=""),0,IF(N15=2,2,IF(N15=3,4,"FOUT")))</f>
        <v>0</v>
      </c>
      <c r="P15" s="172"/>
      <c r="Q15" s="173"/>
    </row>
    <row r="16" spans="1:17" ht="15">
      <c r="A16" s="18">
        <v>4</v>
      </c>
      <c r="B16" s="87">
        <v>11179</v>
      </c>
      <c r="C16" s="168" t="str">
        <f>IF(B16="","",IF(ISERROR(PROPER(VLOOKUP(B16,elo!$A$2:$C$1891,2,FALSE))),"Stamnummer niet gevonden",PROPER(VLOOKUP(B16,elo!$A$2:$C$1891,2,FALSE))))</f>
        <v>Cornelis Marc</v>
      </c>
      <c r="D16" s="169"/>
      <c r="E16" s="170"/>
      <c r="F16" s="16">
        <f>IF(B16="","",IF(ISERROR(VLOOKUP(B16,elo!$A$2:$C$1891,3,FALSE)),"Fout",VLOOKUP(B16,elo!$A$2:$C$1891,3,FALSE)))</f>
        <v>0</v>
      </c>
      <c r="G16" s="18">
        <f>IF(OR(L16=0,L16=1),0,IF(L16=2,1,IF(L16=3,2,"FOUT")))</f>
        <v>2</v>
      </c>
      <c r="H16" s="87">
        <v>41556</v>
      </c>
      <c r="I16" s="168" t="str">
        <f>IF(H16="","",IF(ISERROR(PROPER(VLOOKUP(H16,elo!$A$2:$C$1891,2,FALSE))),"Stamnummer niet gevonden",PROPER(VLOOKUP(H16,elo!$A$2:$C$1891,2,FALSE))))</f>
        <v>Laureyssens Jacques</v>
      </c>
      <c r="J16" s="170"/>
      <c r="K16" s="16">
        <f>IF(H16="","",IF(ISERROR(VLOOKUP(H16,elo!$A$2:$C$1891,3,FALSE)),"Fout",VLOOKUP(H16,elo!$A$2:$C$1891,3,FALSE)))</f>
        <v>1460</v>
      </c>
      <c r="L16" s="16">
        <v>3</v>
      </c>
      <c r="M16" s="16" t="s">
        <v>693</v>
      </c>
      <c r="N16" s="16">
        <f>IF(L16=1,3,IF(L16=2,2,IF(L16=3,1,IF(L16="","","fout"))))</f>
        <v>1</v>
      </c>
      <c r="O16" s="171">
        <f>IF(OR(N16=0,N16=1,N16=""),0,IF(N16=2,1,IF(N16=3,2,"FOUT")))</f>
        <v>0</v>
      </c>
      <c r="P16" s="172"/>
      <c r="Q16" s="173"/>
    </row>
    <row r="17" spans="1:17" ht="15">
      <c r="A17" s="20"/>
      <c r="B17" s="21"/>
      <c r="C17" s="160" t="s">
        <v>701</v>
      </c>
      <c r="D17" s="161"/>
      <c r="E17" s="180"/>
      <c r="F17" s="27"/>
      <c r="G17" s="24">
        <f>SUM(G13:G16)</f>
        <v>9</v>
      </c>
      <c r="H17" s="23"/>
      <c r="I17" s="177"/>
      <c r="J17" s="177"/>
      <c r="K17" s="9"/>
      <c r="L17" s="24">
        <f>SUM(L13:L16)</f>
        <v>9</v>
      </c>
      <c r="M17" s="24" t="s">
        <v>693</v>
      </c>
      <c r="N17" s="24">
        <f>SUM(N13:N16)</f>
        <v>7</v>
      </c>
      <c r="O17" s="178">
        <f>SUM(O13:O16)</f>
        <v>11</v>
      </c>
      <c r="P17" s="167"/>
      <c r="Q17" s="179"/>
    </row>
    <row r="18" spans="1:17" ht="15">
      <c r="A18" s="2"/>
      <c r="B18" s="1"/>
      <c r="C18" s="2"/>
      <c r="D18" s="2"/>
      <c r="E18" s="2"/>
      <c r="F18" s="5"/>
      <c r="G18" s="2"/>
      <c r="H18" s="1"/>
      <c r="I18" s="2"/>
      <c r="J18" s="2"/>
      <c r="K18" s="5"/>
      <c r="L18" s="2"/>
      <c r="M18" s="2"/>
      <c r="N18" s="2"/>
      <c r="O18" s="2"/>
      <c r="P18" s="2"/>
      <c r="Q18" s="2"/>
    </row>
    <row r="19" spans="1:17" ht="15">
      <c r="A19" s="7"/>
      <c r="B19" s="10"/>
      <c r="C19" s="167" t="str">
        <f>gegevens!B32</f>
        <v>S.C. Caballos Zottegem 6</v>
      </c>
      <c r="D19" s="191"/>
      <c r="E19" s="191"/>
      <c r="F19" s="191"/>
      <c r="G19" s="191"/>
      <c r="H19" s="1" t="s">
        <v>693</v>
      </c>
      <c r="I19" s="166" t="str">
        <f>gegevens!C32</f>
        <v>t Ros Dendermonde</v>
      </c>
      <c r="J19" s="166"/>
      <c r="K19" s="166"/>
      <c r="L19" s="166"/>
      <c r="M19" s="166"/>
      <c r="N19" s="10"/>
      <c r="O19" s="11">
        <f>L25</f>
        <v>10</v>
      </c>
      <c r="P19" s="12" t="s">
        <v>693</v>
      </c>
      <c r="Q19" s="13">
        <f>N25</f>
        <v>6</v>
      </c>
    </row>
    <row r="20" spans="1:17" ht="15">
      <c r="A20" s="14" t="s">
        <v>694</v>
      </c>
      <c r="B20" s="28" t="s">
        <v>695</v>
      </c>
      <c r="C20" s="181" t="s">
        <v>696</v>
      </c>
      <c r="D20" s="181"/>
      <c r="E20" s="181"/>
      <c r="F20" s="16" t="s">
        <v>697</v>
      </c>
      <c r="G20" s="14" t="s">
        <v>698</v>
      </c>
      <c r="H20" s="28" t="s">
        <v>695</v>
      </c>
      <c r="I20" s="181" t="s">
        <v>699</v>
      </c>
      <c r="J20" s="181"/>
      <c r="K20" s="16" t="s">
        <v>697</v>
      </c>
      <c r="L20" s="182" t="s">
        <v>700</v>
      </c>
      <c r="M20" s="182"/>
      <c r="N20" s="182"/>
      <c r="O20" s="182" t="s">
        <v>698</v>
      </c>
      <c r="P20" s="182"/>
      <c r="Q20" s="182"/>
    </row>
    <row r="21" spans="1:17" ht="15">
      <c r="A21" s="16">
        <v>1</v>
      </c>
      <c r="B21" s="87">
        <v>52019</v>
      </c>
      <c r="C21" s="168" t="str">
        <f>IF(B21="","",IF(ISERROR(PROPER(VLOOKUP(B21,elo!$A$2:$C$1891,2,FALSE))),"Stamnummer niet gevonden",PROPER(VLOOKUP(B21,elo!$A$2:$C$1891,2,FALSE))))</f>
        <v>Poelman Geoffrey</v>
      </c>
      <c r="D21" s="169"/>
      <c r="E21" s="170"/>
      <c r="F21" s="16">
        <f>IF(B21="","",IF(ISERROR(VLOOKUP(B21,elo!$A$2:$C$1891,3,FALSE)),"Fout",VLOOKUP(B21,elo!$A$2:$C$1891,3,FALSE)))</f>
        <v>1573</v>
      </c>
      <c r="G21" s="16">
        <f>IF(OR(L21=0,L21=1),0,IF(L21=2,4,IF(L21=3,8,"FOUT")))</f>
        <v>8</v>
      </c>
      <c r="H21" s="87">
        <v>23167</v>
      </c>
      <c r="I21" s="168" t="str">
        <f>IF(H21="","",IF(ISERROR(PROPER(VLOOKUP(H21,elo!$A$2:$C$1891,2,FALSE))),"Stamnummer niet gevonden",PROPER(VLOOKUP(H21,elo!$A$2:$C$1891,2,FALSE))))</f>
        <v>Verzele Christophe</v>
      </c>
      <c r="J21" s="170"/>
      <c r="K21" s="16">
        <f>IF(H21="","",IF(ISERROR(VLOOKUP(H21,elo!$A$2:$C$1891,3,FALSE)),"Fout",VLOOKUP(H21,elo!$A$2:$C$1891,3,FALSE)))</f>
        <v>1367</v>
      </c>
      <c r="L21" s="16">
        <v>3</v>
      </c>
      <c r="M21" s="16" t="s">
        <v>693</v>
      </c>
      <c r="N21" s="16">
        <f>IF(L21=1,3,IF(L21=2,2,IF(L21=3,1,IF(L21="","","fout"))))</f>
        <v>1</v>
      </c>
      <c r="O21" s="182">
        <f>IF(OR(N21=0,N21=1,N21=""),0,IF(N21=2,4,IF(N21=3,8,"FOUT")))</f>
        <v>0</v>
      </c>
      <c r="P21" s="182"/>
      <c r="Q21" s="182"/>
    </row>
    <row r="22" spans="1:17" ht="15">
      <c r="A22" s="16">
        <v>2</v>
      </c>
      <c r="B22" s="87">
        <v>24554</v>
      </c>
      <c r="C22" s="168" t="str">
        <f>IF(B22="","",IF(ISERROR(PROPER(VLOOKUP(B22,elo!$A$2:$C$1891,2,FALSE))),"Stamnummer niet gevonden",PROPER(VLOOKUP(B22,elo!$A$2:$C$1891,2,FALSE))))</f>
        <v>Van De Velde Roland</v>
      </c>
      <c r="D22" s="169"/>
      <c r="E22" s="170"/>
      <c r="F22" s="16">
        <f>IF(B22="","",IF(ISERROR(VLOOKUP(B22,elo!$A$2:$C$1891,3,FALSE)),"Fout",VLOOKUP(B22,elo!$A$2:$C$1891,3,FALSE)))</f>
        <v>1462</v>
      </c>
      <c r="G22" s="16">
        <f>IF(OR(L22=0,L22=1),0,IF(L22=2,3,IF(L22=3,6,"FOUT")))</f>
        <v>0</v>
      </c>
      <c r="H22" s="87">
        <v>10232</v>
      </c>
      <c r="I22" s="168" t="str">
        <f>IF(H22="","",IF(ISERROR(PROPER(VLOOKUP(H22,elo!$A$2:$C$1891,2,FALSE))),"Stamnummer niet gevonden",PROPER(VLOOKUP(H22,elo!$A$2:$C$1891,2,FALSE))))</f>
        <v>Molina Gomez David</v>
      </c>
      <c r="J22" s="170"/>
      <c r="K22" s="16">
        <f>IF(H22="","",IF(ISERROR(VLOOKUP(H22,elo!$A$2:$C$1891,3,FALSE)),"Fout",VLOOKUP(H22,elo!$A$2:$C$1891,3,FALSE)))</f>
        <v>1744</v>
      </c>
      <c r="L22" s="16">
        <v>1</v>
      </c>
      <c r="M22" s="16" t="s">
        <v>693</v>
      </c>
      <c r="N22" s="16">
        <f>IF(L22=1,3,IF(L22=2,2,IF(L22=3,1,IF(L22="","","fout"))))</f>
        <v>3</v>
      </c>
      <c r="O22" s="182">
        <f>IF(OR(N22=0,N22=1,N22=""),0,IF(N22=2,3,IF(N22=3,6,"FOUT")))</f>
        <v>6</v>
      </c>
      <c r="P22" s="182"/>
      <c r="Q22" s="182"/>
    </row>
    <row r="23" spans="1:17" ht="15">
      <c r="A23" s="16">
        <v>3</v>
      </c>
      <c r="B23" s="87">
        <v>1155</v>
      </c>
      <c r="C23" s="168" t="str">
        <f>IF(B23="","",IF(ISERROR(PROPER(VLOOKUP(B23,elo!$A$2:$C$1891,2,FALSE))),"Stamnummer niet gevonden",PROPER(VLOOKUP(B23,elo!$A$2:$C$1891,2,FALSE))))</f>
        <v>De Naeyer Rik</v>
      </c>
      <c r="D23" s="169"/>
      <c r="E23" s="170"/>
      <c r="F23" s="16">
        <f>IF(B23="","",IF(ISERROR(VLOOKUP(B23,elo!$A$2:$C$1891,3,FALSE)),"Fout",VLOOKUP(B23,elo!$A$2:$C$1891,3,FALSE)))</f>
        <v>1374</v>
      </c>
      <c r="G23" s="16">
        <f>IF(OR(L23=0,L23=1),0,IF(L23=2,2,IF(L23=3,4,"FOUT")))</f>
        <v>4</v>
      </c>
      <c r="H23" s="87">
        <v>41645</v>
      </c>
      <c r="I23" s="168" t="str">
        <f>IF(H23="","",IF(ISERROR(PROPER(VLOOKUP(H23,elo!$A$2:$C$1891,2,FALSE))),"Stamnummer niet gevonden",PROPER(VLOOKUP(H23,elo!$A$2:$C$1891,2,FALSE))))</f>
        <v>Jegham Sami</v>
      </c>
      <c r="J23" s="170"/>
      <c r="K23" s="16">
        <f>IF(H23="","",IF(ISERROR(VLOOKUP(H23,elo!$A$2:$C$1891,3,FALSE)),"Fout",VLOOKUP(H23,elo!$A$2:$C$1891,3,FALSE)))</f>
        <v>0</v>
      </c>
      <c r="L23" s="16">
        <v>3</v>
      </c>
      <c r="M23" s="16" t="s">
        <v>693</v>
      </c>
      <c r="N23" s="16">
        <f>IF(L23=1,3,IF(L23=2,2,IF(L23=3,1,IF(L23="","","fout"))))</f>
        <v>1</v>
      </c>
      <c r="O23" s="182">
        <f>IF(OR(N23=0,N23=1,N23=""),0,IF(N23=2,2,IF(N23=3,4,"FOUT")))</f>
        <v>0</v>
      </c>
      <c r="P23" s="182"/>
      <c r="Q23" s="182"/>
    </row>
    <row r="24" spans="1:17" ht="15">
      <c r="A24" s="16">
        <v>4</v>
      </c>
      <c r="B24" s="87">
        <v>2658</v>
      </c>
      <c r="C24" s="168" t="str">
        <f>IF(B24="","",IF(ISERROR(PROPER(VLOOKUP(B24,elo!$A$2:$C$1891,2,FALSE))),"Stamnummer niet gevonden",PROPER(VLOOKUP(B24,elo!$A$2:$C$1891,2,FALSE))))</f>
        <v>Van Damme Seraphien</v>
      </c>
      <c r="D24" s="169"/>
      <c r="E24" s="170"/>
      <c r="F24" s="16">
        <f>IF(B24="","",IF(ISERROR(VLOOKUP(B24,elo!$A$2:$C$1891,3,FALSE)),"Fout",VLOOKUP(B24,elo!$A$2:$C$1891,3,FALSE)))</f>
        <v>1277</v>
      </c>
      <c r="G24" s="16">
        <f>IF(OR(L24=0,L24=1),0,IF(L24=2,1,IF(L24=3,2,"FOUT")))</f>
        <v>2</v>
      </c>
      <c r="H24" s="87">
        <v>8770</v>
      </c>
      <c r="I24" s="168" t="str">
        <f>IF(H24="","",IF(ISERROR(PROPER(VLOOKUP(H24,elo!$A$2:$C$1891,2,FALSE))),"Stamnummer niet gevonden",PROPER(VLOOKUP(H24,elo!$A$2:$C$1891,2,FALSE))))</f>
        <v>Van Den Berghe Quinten</v>
      </c>
      <c r="J24" s="170"/>
      <c r="K24" s="16">
        <f>IF(H24="","",IF(ISERROR(VLOOKUP(H24,elo!$A$2:$C$1891,3,FALSE)),"Fout",VLOOKUP(H24,elo!$A$2:$C$1891,3,FALSE)))</f>
        <v>0</v>
      </c>
      <c r="L24" s="16">
        <v>3</v>
      </c>
      <c r="M24" s="16" t="s">
        <v>693</v>
      </c>
      <c r="N24" s="16">
        <f>IF(L24=1,3,IF(L24=2,2,IF(L24=3,1,IF(L24="","","fout"))))</f>
        <v>1</v>
      </c>
      <c r="O24" s="182">
        <f>IF(OR(N24=0,N24=1,N24=""),0,IF(N24=2,1,IF(N24=3,2,"FOUT")))</f>
        <v>0</v>
      </c>
      <c r="P24" s="182"/>
      <c r="Q24" s="182"/>
    </row>
    <row r="25" spans="1:17" ht="15">
      <c r="A25" s="20"/>
      <c r="B25" s="31"/>
      <c r="C25" s="160" t="s">
        <v>701</v>
      </c>
      <c r="D25" s="161"/>
      <c r="E25" s="180"/>
      <c r="F25" s="27"/>
      <c r="G25" s="24">
        <f>SUM(G21:G24)</f>
        <v>14</v>
      </c>
      <c r="H25" s="8"/>
      <c r="I25" s="177"/>
      <c r="J25" s="177"/>
      <c r="K25" s="9"/>
      <c r="L25" s="24">
        <f>SUM(L21:L24)</f>
        <v>10</v>
      </c>
      <c r="M25" s="24" t="s">
        <v>693</v>
      </c>
      <c r="N25" s="24">
        <f>SUM(N21:N24)</f>
        <v>6</v>
      </c>
      <c r="O25" s="178">
        <f>SUM(O21:O24)</f>
        <v>6</v>
      </c>
      <c r="P25" s="167"/>
      <c r="Q25" s="179"/>
    </row>
    <row r="26" spans="1:17" ht="15">
      <c r="A26" s="20"/>
      <c r="B26" s="20"/>
      <c r="C26" s="26"/>
      <c r="D26" s="26"/>
      <c r="E26" s="26"/>
      <c r="F26" s="9"/>
      <c r="G26" s="8"/>
      <c r="H26" s="8"/>
      <c r="I26" s="23"/>
      <c r="J26" s="23"/>
      <c r="K26" s="9"/>
      <c r="L26" s="8"/>
      <c r="M26" s="8"/>
      <c r="N26" s="8"/>
      <c r="O26" s="8"/>
      <c r="P26" s="8"/>
      <c r="Q26" s="8"/>
    </row>
    <row r="27" spans="1:17" ht="15">
      <c r="A27" s="20"/>
      <c r="B27" s="20"/>
      <c r="C27" s="26"/>
      <c r="D27" s="26"/>
      <c r="E27" s="26"/>
      <c r="F27" s="9"/>
      <c r="G27" s="8"/>
      <c r="H27" s="8"/>
      <c r="I27" s="23"/>
      <c r="J27" s="23"/>
      <c r="K27" s="9"/>
      <c r="L27" s="8"/>
      <c r="M27" s="8"/>
      <c r="N27" s="8"/>
      <c r="O27" s="8"/>
      <c r="P27" s="8"/>
      <c r="Q27" s="8"/>
    </row>
    <row r="28" spans="1:17" ht="15">
      <c r="A28" s="162" t="s">
        <v>690</v>
      </c>
      <c r="B28" s="162"/>
      <c r="C28" s="162"/>
      <c r="D28" s="1" t="s">
        <v>323</v>
      </c>
      <c r="E28" s="26"/>
      <c r="F28" s="9"/>
      <c r="G28" s="8"/>
      <c r="H28" s="8"/>
      <c r="I28" s="23"/>
      <c r="J28" s="23"/>
      <c r="K28" s="9"/>
      <c r="L28" s="8"/>
      <c r="M28" s="8"/>
      <c r="N28" s="8"/>
      <c r="O28" s="8"/>
      <c r="P28" s="8"/>
      <c r="Q28" s="8"/>
    </row>
    <row r="29" spans="1:17" ht="15">
      <c r="A29" s="2"/>
      <c r="B29" s="2"/>
      <c r="C29" s="2"/>
      <c r="D29" s="2"/>
      <c r="E29" s="2"/>
      <c r="F29" s="5"/>
      <c r="G29" s="2"/>
      <c r="H29" s="2"/>
      <c r="I29" s="2"/>
      <c r="J29" s="2"/>
      <c r="K29" s="5"/>
      <c r="L29" s="2"/>
      <c r="M29" s="2"/>
      <c r="N29" s="2"/>
      <c r="O29" s="2"/>
      <c r="P29" s="2"/>
      <c r="Q29" s="2"/>
    </row>
    <row r="30" spans="1:17" ht="15">
      <c r="A30" s="7"/>
      <c r="B30" s="7"/>
      <c r="C30" s="167">
        <f>gegevens!D30</f>
        <v>0</v>
      </c>
      <c r="D30" s="167"/>
      <c r="E30" s="167"/>
      <c r="F30" s="167"/>
      <c r="G30" s="167"/>
      <c r="H30" s="5" t="s">
        <v>693</v>
      </c>
      <c r="I30" s="167">
        <f>gegevens!E30</f>
        <v>0</v>
      </c>
      <c r="J30" s="167"/>
      <c r="K30" s="167"/>
      <c r="L30" s="167"/>
      <c r="M30" s="167"/>
      <c r="N30" s="10"/>
      <c r="O30" s="11">
        <f>L36</f>
        <v>0</v>
      </c>
      <c r="P30" s="12" t="s">
        <v>693</v>
      </c>
      <c r="Q30" s="13">
        <f>N36</f>
        <v>0</v>
      </c>
    </row>
    <row r="31" spans="1:17" ht="15">
      <c r="A31" s="14" t="s">
        <v>694</v>
      </c>
      <c r="B31" s="28" t="s">
        <v>695</v>
      </c>
      <c r="C31" s="181" t="s">
        <v>696</v>
      </c>
      <c r="D31" s="181"/>
      <c r="E31" s="181"/>
      <c r="F31" s="16" t="s">
        <v>697</v>
      </c>
      <c r="G31" s="14" t="s">
        <v>698</v>
      </c>
      <c r="H31" s="28" t="s">
        <v>695</v>
      </c>
      <c r="I31" s="181" t="s">
        <v>699</v>
      </c>
      <c r="J31" s="181"/>
      <c r="K31" s="16" t="s">
        <v>697</v>
      </c>
      <c r="L31" s="182" t="s">
        <v>700</v>
      </c>
      <c r="M31" s="182"/>
      <c r="N31" s="182"/>
      <c r="O31" s="182" t="s">
        <v>698</v>
      </c>
      <c r="P31" s="182"/>
      <c r="Q31" s="182"/>
    </row>
    <row r="32" spans="1:17" ht="15">
      <c r="A32" s="16">
        <v>1</v>
      </c>
      <c r="B32" s="87"/>
      <c r="C32" s="168">
        <f>IF(B32="","",IF(ISERROR(PROPER(VLOOKUP(B32,elo!$A$2:$C$1891,2,FALSE))),"Stamnummer niet gevonden",PROPER(VLOOKUP(B32,elo!$A$2:$C$1891,2,FALSE))))</f>
      </c>
      <c r="D32" s="169"/>
      <c r="E32" s="170"/>
      <c r="F32" s="16">
        <f>IF(B32="","",IF(ISERROR(VLOOKUP(B32,elo!$A$2:$C$1891,3,FALSE)),"Fout",VLOOKUP(B32,elo!$A$2:$C$1891,3,FALSE)))</f>
      </c>
      <c r="G32" s="16">
        <f>IF(OR(L32=0,L32=1),0,IF(L32=2,4,IF(L32=3,8,"FOUT")))</f>
        <v>0</v>
      </c>
      <c r="H32" s="87"/>
      <c r="I32" s="168">
        <f>IF(H32="","",IF(ISERROR(PROPER(VLOOKUP(H32,elo!$A$2:$C$1891,2,FALSE))),"Stamnummer niet gevonden",PROPER(VLOOKUP(H32,elo!$A$2:$C$1891,2,FALSE))))</f>
      </c>
      <c r="J32" s="170"/>
      <c r="K32" s="16">
        <f>IF(H32="","",IF(ISERROR(VLOOKUP(H32,elo!$A$2:$C$1891,3,FALSE)),"Fout",VLOOKUP(H32,elo!$A$2:$C$1891,3,FALSE)))</f>
      </c>
      <c r="L32" s="16"/>
      <c r="M32" s="16" t="s">
        <v>693</v>
      </c>
      <c r="N32" s="16">
        <f>IF(L32=1,3,IF(L32=2,2,IF(L32=3,1,IF(L32="","","fout"))))</f>
      </c>
      <c r="O32" s="182">
        <f>IF(OR(N32=0,N32=1,N32=""),0,IF(N32=2,4,IF(N32=3,8,"FOUT")))</f>
        <v>0</v>
      </c>
      <c r="P32" s="182"/>
      <c r="Q32" s="182"/>
    </row>
    <row r="33" spans="1:17" ht="15">
      <c r="A33" s="16">
        <v>2</v>
      </c>
      <c r="B33" s="85"/>
      <c r="C33" s="168">
        <f>IF(B33="","",IF(ISERROR(PROPER(VLOOKUP(B33,elo!$A$2:$C$1891,2,FALSE))),"Stamnummer niet gevonden",PROPER(VLOOKUP(B33,elo!$A$2:$C$1891,2,FALSE))))</f>
      </c>
      <c r="D33" s="169"/>
      <c r="E33" s="170"/>
      <c r="F33" s="16">
        <f>IF(B33="","",IF(ISERROR(VLOOKUP(B33,elo!$A$2:$C$1891,3,FALSE)),"Fout",VLOOKUP(B33,elo!$A$2:$C$1891,3,FALSE)))</f>
      </c>
      <c r="G33" s="16">
        <f>IF(OR(L33=0,L33=1),0,IF(L33=2,3,IF(L33=3,6,"FOUT")))</f>
        <v>0</v>
      </c>
      <c r="H33" s="87"/>
      <c r="I33" s="168">
        <f>IF(H33="","",IF(ISERROR(PROPER(VLOOKUP(H33,elo!$A$2:$C$1891,2,FALSE))),"Stamnummer niet gevonden",PROPER(VLOOKUP(H33,elo!$A$2:$C$1891,2,FALSE))))</f>
      </c>
      <c r="J33" s="170"/>
      <c r="K33" s="16">
        <f>IF(H33="","",IF(ISERROR(VLOOKUP(H33,elo!$A$2:$C$1891,3,FALSE)),"Fout",VLOOKUP(H33,elo!$A$2:$C$1891,3,FALSE)))</f>
      </c>
      <c r="L33" s="16"/>
      <c r="M33" s="16" t="s">
        <v>693</v>
      </c>
      <c r="N33" s="16">
        <f>IF(L33=1,3,IF(L33=2,2,IF(L33=3,1,IF(L33="","","fout"))))</f>
      </c>
      <c r="O33" s="182">
        <f>IF(OR(N33=0,N33=1,N33=""),0,IF(N33=2,3,IF(N33=3,6,"FOUT")))</f>
        <v>0</v>
      </c>
      <c r="P33" s="182"/>
      <c r="Q33" s="182"/>
    </row>
    <row r="34" spans="1:17" ht="15">
      <c r="A34" s="16">
        <v>3</v>
      </c>
      <c r="B34" s="87"/>
      <c r="C34" s="168">
        <f>IF(B34="","",IF(ISERROR(PROPER(VLOOKUP(B34,elo!$A$2:$C$1891,2,FALSE))),"Stamnummer niet gevonden",PROPER(VLOOKUP(B34,elo!$A$2:$C$1891,2,FALSE))))</f>
      </c>
      <c r="D34" s="169"/>
      <c r="E34" s="170"/>
      <c r="F34" s="16">
        <f>IF(B34="","",IF(ISERROR(VLOOKUP(B34,elo!$A$2:$C$1891,3,FALSE)),"Fout",VLOOKUP(B34,elo!$A$2:$C$1891,3,FALSE)))</f>
      </c>
      <c r="G34" s="16">
        <f>IF(OR(L34=0,L34=1),0,IF(L34=2,2,IF(L34=3,4,"FOUT")))</f>
        <v>0</v>
      </c>
      <c r="H34" s="87"/>
      <c r="I34" s="168">
        <f>IF(H34="","",IF(ISERROR(PROPER(VLOOKUP(H34,elo!$A$2:$C$1891,2,FALSE))),"Stamnummer niet gevonden",PROPER(VLOOKUP(H34,elo!$A$2:$C$1891,2,FALSE))))</f>
      </c>
      <c r="J34" s="170"/>
      <c r="K34" s="16">
        <f>IF(H34="","",IF(ISERROR(VLOOKUP(H34,elo!$A$2:$C$1891,3,FALSE)),"Fout",VLOOKUP(H34,elo!$A$2:$C$1891,3,FALSE)))</f>
      </c>
      <c r="L34" s="16"/>
      <c r="M34" s="16" t="s">
        <v>693</v>
      </c>
      <c r="N34" s="16">
        <f>IF(L34=1,3,IF(L34=2,2,IF(L34=3,1,IF(L34="","","fout"))))</f>
      </c>
      <c r="O34" s="182">
        <f>IF(OR(N34=0,N34=1,N34=""),0,IF(N34=2,2,IF(N34=3,4,"FOUT")))</f>
        <v>0</v>
      </c>
      <c r="P34" s="182"/>
      <c r="Q34" s="182"/>
    </row>
    <row r="35" spans="1:17" ht="15">
      <c r="A35" s="16">
        <v>4</v>
      </c>
      <c r="B35" s="87"/>
      <c r="C35" s="168">
        <f>IF(B35="","",IF(ISERROR(PROPER(VLOOKUP(B35,elo!$A$2:$C$1891,2,FALSE))),"Stamnummer niet gevonden",PROPER(VLOOKUP(B35,elo!$A$2:$C$1891,2,FALSE))))</f>
      </c>
      <c r="D35" s="169"/>
      <c r="E35" s="170"/>
      <c r="F35" s="16">
        <f>IF(B35="","",IF(ISERROR(VLOOKUP(B35,elo!$A$2:$C$1891,3,FALSE)),"Fout",VLOOKUP(B35,elo!$A$2:$C$1891,3,FALSE)))</f>
      </c>
      <c r="G35" s="16">
        <f>IF(OR(L35=0,L35=1),0,IF(L35=2,1,IF(L35=3,2,"FOUT")))</f>
        <v>0</v>
      </c>
      <c r="H35" s="87"/>
      <c r="I35" s="168">
        <f>IF(H35="","",IF(ISERROR(PROPER(VLOOKUP(H35,elo!$A$2:$C$1891,2,FALSE))),"Stamnummer niet gevonden",PROPER(VLOOKUP(H35,elo!$A$2:$C$1891,2,FALSE))))</f>
      </c>
      <c r="J35" s="170"/>
      <c r="K35" s="16">
        <f>IF(H35="","",IF(ISERROR(VLOOKUP(H35,elo!$A$2:$C$1891,3,FALSE)),"Fout",VLOOKUP(H35,elo!$A$2:$C$1891,3,FALSE)))</f>
      </c>
      <c r="L35" s="16"/>
      <c r="M35" s="16" t="s">
        <v>693</v>
      </c>
      <c r="N35" s="16">
        <f>IF(L35=1,3,IF(L35=2,2,IF(L35=3,1,IF(L35="","","fout"))))</f>
      </c>
      <c r="O35" s="182">
        <f>IF(OR(N35=0,N35=1,N35=""),0,IF(N35=2,1,IF(N35=3,2,"FOUT")))</f>
        <v>0</v>
      </c>
      <c r="P35" s="182"/>
      <c r="Q35" s="182"/>
    </row>
    <row r="36" spans="1:17" ht="15">
      <c r="A36" s="20"/>
      <c r="B36" s="31"/>
      <c r="C36" s="160" t="s">
        <v>701</v>
      </c>
      <c r="D36" s="161"/>
      <c r="E36" s="180"/>
      <c r="F36" s="27"/>
      <c r="G36" s="24">
        <f>SUM(G32:G35)</f>
        <v>0</v>
      </c>
      <c r="H36" s="8"/>
      <c r="I36" s="177"/>
      <c r="J36" s="177"/>
      <c r="K36" s="9"/>
      <c r="L36" s="24">
        <f>SUM(L32:L35)</f>
        <v>0</v>
      </c>
      <c r="M36" s="24" t="s">
        <v>693</v>
      </c>
      <c r="N36" s="24">
        <f>SUM(N32:N35)</f>
        <v>0</v>
      </c>
      <c r="O36" s="178">
        <f>SUM(O32:O35)</f>
        <v>0</v>
      </c>
      <c r="P36" s="167"/>
      <c r="Q36" s="179"/>
    </row>
    <row r="37" spans="1:17" ht="15">
      <c r="A37" s="20"/>
      <c r="B37" s="20"/>
      <c r="C37" s="26"/>
      <c r="D37" s="26"/>
      <c r="E37" s="26"/>
      <c r="F37" s="9"/>
      <c r="G37" s="8"/>
      <c r="H37" s="8"/>
      <c r="I37" s="23"/>
      <c r="J37" s="23"/>
      <c r="K37" s="9"/>
      <c r="L37" s="9"/>
      <c r="M37" s="9"/>
      <c r="N37" s="9"/>
      <c r="O37" s="8"/>
      <c r="P37" s="8"/>
      <c r="Q37" s="8"/>
    </row>
    <row r="38" spans="1:17" ht="15">
      <c r="A38" s="7"/>
      <c r="B38" s="7"/>
      <c r="C38" s="167">
        <f>gegevens!D31</f>
        <v>0</v>
      </c>
      <c r="D38" s="167"/>
      <c r="E38" s="167"/>
      <c r="F38" s="167"/>
      <c r="G38" s="167"/>
      <c r="H38" s="5" t="s">
        <v>693</v>
      </c>
      <c r="I38" s="167">
        <f>gegevens!E31</f>
        <v>0</v>
      </c>
      <c r="J38" s="167"/>
      <c r="K38" s="167"/>
      <c r="L38" s="167"/>
      <c r="M38" s="167"/>
      <c r="N38" s="10"/>
      <c r="O38" s="11">
        <f>L44</f>
        <v>0</v>
      </c>
      <c r="P38" s="12" t="s">
        <v>693</v>
      </c>
      <c r="Q38" s="13">
        <f>N44</f>
        <v>0</v>
      </c>
    </row>
    <row r="39" spans="1:17" ht="15">
      <c r="A39" s="14" t="s">
        <v>694</v>
      </c>
      <c r="B39" s="28" t="s">
        <v>695</v>
      </c>
      <c r="C39" s="181" t="s">
        <v>696</v>
      </c>
      <c r="D39" s="181"/>
      <c r="E39" s="181"/>
      <c r="F39" s="16" t="s">
        <v>697</v>
      </c>
      <c r="G39" s="14" t="s">
        <v>698</v>
      </c>
      <c r="H39" s="28" t="s">
        <v>695</v>
      </c>
      <c r="I39" s="181" t="s">
        <v>699</v>
      </c>
      <c r="J39" s="181"/>
      <c r="K39" s="16" t="s">
        <v>697</v>
      </c>
      <c r="L39" s="182" t="s">
        <v>700</v>
      </c>
      <c r="M39" s="182"/>
      <c r="N39" s="182"/>
      <c r="O39" s="182" t="s">
        <v>698</v>
      </c>
      <c r="P39" s="182"/>
      <c r="Q39" s="182"/>
    </row>
    <row r="40" spans="1:17" ht="15">
      <c r="A40" s="16">
        <v>1</v>
      </c>
      <c r="B40" s="87"/>
      <c r="C40" s="168">
        <f>IF(B40="","",IF(ISERROR(PROPER(VLOOKUP(B40,elo!$A$2:$C$1891,2,FALSE))),"Stamnummer niet gevonden",PROPER(VLOOKUP(B40,elo!$A$2:$C$1891,2,FALSE))))</f>
      </c>
      <c r="D40" s="169"/>
      <c r="E40" s="170"/>
      <c r="F40" s="16">
        <f>IF(B40="","",IF(ISERROR(VLOOKUP(B40,elo!$A$2:$C$1891,3,FALSE)),"Fout",VLOOKUP(B40,elo!$A$2:$C$1891,3,FALSE)))</f>
      </c>
      <c r="G40" s="16">
        <f>IF(OR(L40=0,L40=1),0,IF(L40=2,4,IF(L40=3,8,"FOUT")))</f>
        <v>0</v>
      </c>
      <c r="H40" s="87"/>
      <c r="I40" s="168">
        <f>IF(H40="","",IF(ISERROR(PROPER(VLOOKUP(H40,elo!$A$2:$C$1891,2,FALSE))),"Stamnummer niet gevonden",PROPER(VLOOKUP(H40,elo!$A$2:$C$1891,2,FALSE))))</f>
      </c>
      <c r="J40" s="170"/>
      <c r="K40" s="16">
        <f>IF(H40="","",IF(ISERROR(VLOOKUP(H40,elo!$A$2:$C$1891,3,FALSE)),"Fout",VLOOKUP(H40,elo!$A$2:$C$1891,3,FALSE)))</f>
      </c>
      <c r="L40" s="16"/>
      <c r="M40" s="16" t="s">
        <v>693</v>
      </c>
      <c r="N40" s="16">
        <f>IF(L40=1,3,IF(L40=2,2,IF(L40=3,1,IF(L40="","","fout"))))</f>
      </c>
      <c r="O40" s="182">
        <f>IF(OR(N40=0,N40=1,N40=""),0,IF(N40=2,4,IF(N40=3,8,"FOUT")))</f>
        <v>0</v>
      </c>
      <c r="P40" s="182"/>
      <c r="Q40" s="182"/>
    </row>
    <row r="41" spans="1:17" ht="15">
      <c r="A41" s="16">
        <v>2</v>
      </c>
      <c r="B41" s="87"/>
      <c r="C41" s="168">
        <f>IF(B41="","",IF(ISERROR(PROPER(VLOOKUP(B41,elo!$A$2:$C$1891,2,FALSE))),"Stamnummer niet gevonden",PROPER(VLOOKUP(B41,elo!$A$2:$C$1891,2,FALSE))))</f>
      </c>
      <c r="D41" s="169"/>
      <c r="E41" s="170"/>
      <c r="F41" s="16">
        <f>IF(B41="","",IF(ISERROR(VLOOKUP(B41,elo!$A$2:$C$1891,3,FALSE)),"Fout",VLOOKUP(B41,elo!$A$2:$C$1891,3,FALSE)))</f>
      </c>
      <c r="G41" s="16">
        <f>IF(OR(L41=0,L41=1),0,IF(L41=2,3,IF(L41=3,6,"FOUT")))</f>
        <v>0</v>
      </c>
      <c r="H41" s="87"/>
      <c r="I41" s="168">
        <f>IF(H41="","",IF(ISERROR(PROPER(VLOOKUP(H41,elo!$A$2:$C$1891,2,FALSE))),"Stamnummer niet gevonden",PROPER(VLOOKUP(H41,elo!$A$2:$C$1891,2,FALSE))))</f>
      </c>
      <c r="J41" s="170"/>
      <c r="K41" s="16">
        <f>IF(H41="","",IF(ISERROR(VLOOKUP(H41,elo!$A$2:$C$1891,3,FALSE)),"Fout",VLOOKUP(H41,elo!$A$2:$C$1891,3,FALSE)))</f>
      </c>
      <c r="L41" s="16"/>
      <c r="M41" s="16" t="s">
        <v>693</v>
      </c>
      <c r="N41" s="16">
        <f>IF(L41=1,3,IF(L41=2,2,IF(L41=3,1,IF(L41="","","fout"))))</f>
      </c>
      <c r="O41" s="182">
        <f>IF(OR(N41=0,N41=1,N41=""),0,IF(N41=2,3,IF(N41=3,6,"FOUT")))</f>
        <v>0</v>
      </c>
      <c r="P41" s="182"/>
      <c r="Q41" s="182"/>
    </row>
    <row r="42" spans="1:17" ht="15">
      <c r="A42" s="16">
        <v>3</v>
      </c>
      <c r="B42" s="87"/>
      <c r="C42" s="168">
        <f>IF(B42="","",IF(ISERROR(PROPER(VLOOKUP(B42,elo!$A$2:$C$1891,2,FALSE))),"Stamnummer niet gevonden",PROPER(VLOOKUP(B42,elo!$A$2:$C$1891,2,FALSE))))</f>
      </c>
      <c r="D42" s="169"/>
      <c r="E42" s="170"/>
      <c r="F42" s="16">
        <f>IF(B42="","",IF(ISERROR(VLOOKUP(B42,elo!$A$2:$C$1891,3,FALSE)),"Fout",VLOOKUP(B42,elo!$A$2:$C$1891,3,FALSE)))</f>
      </c>
      <c r="G42" s="16">
        <f>IF(OR(L42=0,L42=1),0,IF(L42=2,2,IF(L42=3,4,"FOUT")))</f>
        <v>0</v>
      </c>
      <c r="H42" s="87"/>
      <c r="I42" s="168">
        <f>IF(H42="","",IF(ISERROR(PROPER(VLOOKUP(H42,elo!$A$2:$C$1891,2,FALSE))),"Stamnummer niet gevonden",PROPER(VLOOKUP(H42,elo!$A$2:$C$1891,2,FALSE))))</f>
      </c>
      <c r="J42" s="170"/>
      <c r="K42" s="16">
        <f>IF(H42="","",IF(ISERROR(VLOOKUP(H42,elo!$A$2:$C$1891,3,FALSE)),"Fout",VLOOKUP(H42,elo!$A$2:$C$1891,3,FALSE)))</f>
      </c>
      <c r="L42" s="16"/>
      <c r="M42" s="16" t="s">
        <v>693</v>
      </c>
      <c r="N42" s="16">
        <f>IF(L42=1,3,IF(L42=2,2,IF(L42=3,1,IF(L42="","","fout"))))</f>
      </c>
      <c r="O42" s="182">
        <f>IF(OR(N42=0,N42=1,N42=""),0,IF(N42=2,2,IF(N42=3,4,"FOUT")))</f>
        <v>0</v>
      </c>
      <c r="P42" s="182"/>
      <c r="Q42" s="182"/>
    </row>
    <row r="43" spans="1:17" ht="15">
      <c r="A43" s="16">
        <v>4</v>
      </c>
      <c r="B43" s="87"/>
      <c r="C43" s="168">
        <f>IF(B43="","",IF(ISERROR(PROPER(VLOOKUP(B43,elo!$A$2:$C$1891,2,FALSE))),"Stamnummer niet gevonden",PROPER(VLOOKUP(B43,elo!$A$2:$C$1891,2,FALSE))))</f>
      </c>
      <c r="D43" s="169"/>
      <c r="E43" s="170"/>
      <c r="F43" s="16">
        <f>IF(B43="","",IF(ISERROR(VLOOKUP(B43,elo!$A$2:$C$1891,3,FALSE)),"Fout",VLOOKUP(B43,elo!$A$2:$C$1891,3,FALSE)))</f>
      </c>
      <c r="G43" s="16">
        <f>IF(OR(L43=0,L43=1),0,IF(L43=2,1,IF(L43=3,2,"FOUT")))</f>
        <v>0</v>
      </c>
      <c r="H43" s="87"/>
      <c r="I43" s="168">
        <f>IF(H43="","",IF(ISERROR(PROPER(VLOOKUP(H43,elo!$A$2:$C$1891,2,FALSE))),"Stamnummer niet gevonden",PROPER(VLOOKUP(H43,elo!$A$2:$C$1891,2,FALSE))))</f>
      </c>
      <c r="J43" s="170"/>
      <c r="K43" s="16">
        <f>IF(H43="","",IF(ISERROR(VLOOKUP(H43,elo!$A$2:$C$1891,3,FALSE)),"Fout",VLOOKUP(H43,elo!$A$2:$C$1891,3,FALSE)))</f>
      </c>
      <c r="L43" s="16"/>
      <c r="M43" s="16" t="s">
        <v>693</v>
      </c>
      <c r="N43" s="16">
        <f>IF(L43=1,3,IF(L43=2,2,IF(L43=3,1,IF(L43="","","fout"))))</f>
      </c>
      <c r="O43" s="182">
        <f>IF(OR(N43=0,N43=1,N43=""),0,IF(N43=2,1,IF(N43=3,2,"FOUT")))</f>
        <v>0</v>
      </c>
      <c r="P43" s="182"/>
      <c r="Q43" s="182"/>
    </row>
    <row r="44" spans="1:17" ht="15">
      <c r="A44" s="20"/>
      <c r="B44" s="31"/>
      <c r="C44" s="160" t="s">
        <v>701</v>
      </c>
      <c r="D44" s="161"/>
      <c r="E44" s="180"/>
      <c r="F44" s="27"/>
      <c r="G44" s="24">
        <f>SUM(G40:G43)</f>
        <v>0</v>
      </c>
      <c r="H44" s="8"/>
      <c r="I44" s="177"/>
      <c r="J44" s="177"/>
      <c r="K44" s="9"/>
      <c r="L44" s="24">
        <f>SUM(L40:L43)</f>
        <v>0</v>
      </c>
      <c r="M44" s="24" t="s">
        <v>693</v>
      </c>
      <c r="N44" s="24">
        <f>SUM(N40:N43)</f>
        <v>0</v>
      </c>
      <c r="O44" s="178">
        <f>SUM(O40:O43)</f>
        <v>0</v>
      </c>
      <c r="P44" s="167"/>
      <c r="Q44" s="179"/>
    </row>
    <row r="45" spans="1:17" ht="15">
      <c r="A45" s="20"/>
      <c r="B45" s="20"/>
      <c r="C45" s="26"/>
      <c r="D45" s="26"/>
      <c r="E45" s="26"/>
      <c r="F45" s="9"/>
      <c r="G45" s="8"/>
      <c r="H45" s="8"/>
      <c r="I45" s="23"/>
      <c r="J45" s="23"/>
      <c r="K45" s="9"/>
      <c r="L45" s="9"/>
      <c r="M45" s="9"/>
      <c r="N45" s="9"/>
      <c r="O45" s="8"/>
      <c r="P45" s="8"/>
      <c r="Q45" s="8"/>
    </row>
    <row r="46" spans="1:17" ht="15">
      <c r="A46" s="7"/>
      <c r="B46" s="7"/>
      <c r="C46" s="167">
        <f>gegevens!D32</f>
        <v>0</v>
      </c>
      <c r="D46" s="167"/>
      <c r="E46" s="167"/>
      <c r="F46" s="167"/>
      <c r="G46" s="167"/>
      <c r="H46" s="5" t="s">
        <v>693</v>
      </c>
      <c r="I46" s="167">
        <f>gegevens!E32</f>
        <v>0</v>
      </c>
      <c r="J46" s="167"/>
      <c r="K46" s="167"/>
      <c r="L46" s="167"/>
      <c r="M46" s="167"/>
      <c r="N46" s="10"/>
      <c r="O46" s="11">
        <f>L52</f>
        <v>0</v>
      </c>
      <c r="P46" s="12" t="s">
        <v>693</v>
      </c>
      <c r="Q46" s="13">
        <f>N52</f>
        <v>0</v>
      </c>
    </row>
    <row r="47" spans="1:17" ht="15">
      <c r="A47" s="14" t="s">
        <v>694</v>
      </c>
      <c r="B47" s="28" t="s">
        <v>695</v>
      </c>
      <c r="C47" s="181" t="s">
        <v>696</v>
      </c>
      <c r="D47" s="181"/>
      <c r="E47" s="181"/>
      <c r="F47" s="16" t="s">
        <v>697</v>
      </c>
      <c r="G47" s="14" t="s">
        <v>698</v>
      </c>
      <c r="H47" s="28" t="s">
        <v>695</v>
      </c>
      <c r="I47" s="181" t="s">
        <v>699</v>
      </c>
      <c r="J47" s="181"/>
      <c r="K47" s="16" t="s">
        <v>697</v>
      </c>
      <c r="L47" s="182" t="s">
        <v>700</v>
      </c>
      <c r="M47" s="182"/>
      <c r="N47" s="182"/>
      <c r="O47" s="182" t="s">
        <v>698</v>
      </c>
      <c r="P47" s="182"/>
      <c r="Q47" s="182"/>
    </row>
    <row r="48" spans="1:17" ht="15">
      <c r="A48" s="16">
        <v>1</v>
      </c>
      <c r="B48" s="87"/>
      <c r="C48" s="168">
        <f>IF(B48="","",IF(ISERROR(PROPER(VLOOKUP(B48,elo!$A$2:$C$1891,2,FALSE))),"Stamnummer niet gevonden",PROPER(VLOOKUP(B48,elo!$A$2:$C$1891,2,FALSE))))</f>
      </c>
      <c r="D48" s="169"/>
      <c r="E48" s="170"/>
      <c r="F48" s="16">
        <f>IF(B48="","",IF(ISERROR(VLOOKUP(B48,elo!$A$2:$C$1891,3,FALSE)),"Fout",VLOOKUP(B48,elo!$A$2:$C$1891,3,FALSE)))</f>
      </c>
      <c r="G48" s="16">
        <f>IF(OR(L48=0,L48=1),0,IF(L48=2,4,IF(L48=3,8,"FOUT")))</f>
        <v>0</v>
      </c>
      <c r="H48" s="87"/>
      <c r="I48" s="168">
        <f>IF(H48="","",IF(ISERROR(PROPER(VLOOKUP(H48,elo!$A$2:$C$1891,2,FALSE))),"Stamnummer niet gevonden",PROPER(VLOOKUP(H48,elo!$A$2:$C$1891,2,FALSE))))</f>
      </c>
      <c r="J48" s="170"/>
      <c r="K48" s="16">
        <f>IF(H48="","",IF(ISERROR(VLOOKUP(H48,elo!$A$2:$C$1891,3,FALSE)),"Fout",VLOOKUP(H48,elo!$A$2:$C$1891,3,FALSE)))</f>
      </c>
      <c r="L48" s="16"/>
      <c r="M48" s="16" t="s">
        <v>693</v>
      </c>
      <c r="N48" s="16">
        <f>IF(L48=1,3,IF(L48=2,2,IF(L48=3,1,IF(L48="","","fout"))))</f>
      </c>
      <c r="O48" s="182">
        <f>IF(OR(N48=0,N48=1,N48=""),0,IF(N48=2,4,IF(N48=3,8,"FOUT")))</f>
        <v>0</v>
      </c>
      <c r="P48" s="182"/>
      <c r="Q48" s="182"/>
    </row>
    <row r="49" spans="1:17" ht="15">
      <c r="A49" s="16">
        <v>2</v>
      </c>
      <c r="B49" s="87"/>
      <c r="C49" s="168">
        <f>IF(B49="","",IF(ISERROR(PROPER(VLOOKUP(B49,elo!$A$2:$C$1891,2,FALSE))),"Stamnummer niet gevonden",PROPER(VLOOKUP(B49,elo!$A$2:$C$1891,2,FALSE))))</f>
      </c>
      <c r="D49" s="169"/>
      <c r="E49" s="170"/>
      <c r="F49" s="16">
        <f>IF(B49="","",IF(ISERROR(VLOOKUP(B49,elo!$A$2:$C$1891,3,FALSE)),"Fout",VLOOKUP(B49,elo!$A$2:$C$1891,3,FALSE)))</f>
      </c>
      <c r="G49" s="16">
        <f>IF(OR(L49=0,L49=1),0,IF(L49=2,3,IF(L49=3,6,"FOUT")))</f>
        <v>0</v>
      </c>
      <c r="H49" s="87"/>
      <c r="I49" s="168">
        <f>IF(H49="","",IF(ISERROR(PROPER(VLOOKUP(H49,elo!$A$2:$C$1891,2,FALSE))),"Stamnummer niet gevonden",PROPER(VLOOKUP(H49,elo!$A$2:$C$1891,2,FALSE))))</f>
      </c>
      <c r="J49" s="170"/>
      <c r="K49" s="16">
        <f>IF(H49="","",IF(ISERROR(VLOOKUP(H49,elo!$A$2:$C$1891,3,FALSE)),"Fout",VLOOKUP(H49,elo!$A$2:$C$1891,3,FALSE)))</f>
      </c>
      <c r="L49" s="16"/>
      <c r="M49" s="16" t="s">
        <v>693</v>
      </c>
      <c r="N49" s="16">
        <f>IF(L49=1,3,IF(L49=2,2,IF(L49=3,1,IF(L49="","","fout"))))</f>
      </c>
      <c r="O49" s="182">
        <f>IF(OR(N49=0,N49=1,N49=""),0,IF(N49=2,3,IF(N49=3,6,"FOUT")))</f>
        <v>0</v>
      </c>
      <c r="P49" s="182"/>
      <c r="Q49" s="182"/>
    </row>
    <row r="50" spans="1:17" ht="15">
      <c r="A50" s="16">
        <v>3</v>
      </c>
      <c r="B50" s="87"/>
      <c r="C50" s="168">
        <f>IF(B50="","",IF(ISERROR(PROPER(VLOOKUP(B50,elo!$A$2:$C$1891,2,FALSE))),"Stamnummer niet gevonden",PROPER(VLOOKUP(B50,elo!$A$2:$C$1891,2,FALSE))))</f>
      </c>
      <c r="D50" s="169"/>
      <c r="E50" s="170"/>
      <c r="F50" s="16">
        <f>IF(B50="","",IF(ISERROR(VLOOKUP(B50,elo!$A$2:$C$1891,3,FALSE)),"Fout",VLOOKUP(B50,elo!$A$2:$C$1891,3,FALSE)))</f>
      </c>
      <c r="G50" s="16">
        <f>IF(OR(L50=0,L50=1),0,IF(L50=2,2,IF(L50=3,4,"FOUT")))</f>
        <v>0</v>
      </c>
      <c r="H50" s="87"/>
      <c r="I50" s="168">
        <f>IF(H50="","",IF(ISERROR(PROPER(VLOOKUP(H50,elo!$A$2:$C$1891,2,FALSE))),"Stamnummer niet gevonden",PROPER(VLOOKUP(H50,elo!$A$2:$C$1891,2,FALSE))))</f>
      </c>
      <c r="J50" s="170"/>
      <c r="K50" s="16">
        <f>IF(H50="","",IF(ISERROR(VLOOKUP(H50,elo!$A$2:$C$1891,3,FALSE)),"Fout",VLOOKUP(H50,elo!$A$2:$C$1891,3,FALSE)))</f>
      </c>
      <c r="L50" s="16"/>
      <c r="M50" s="16" t="s">
        <v>693</v>
      </c>
      <c r="N50" s="16">
        <f>IF(L50=1,3,IF(L50=2,2,IF(L50=3,1,IF(L50="","","fout"))))</f>
      </c>
      <c r="O50" s="182">
        <f>IF(OR(N50=0,N50=1,N50=""),0,IF(N50=2,2,IF(N50=3,4,"FOUT")))</f>
        <v>0</v>
      </c>
      <c r="P50" s="182"/>
      <c r="Q50" s="182"/>
    </row>
    <row r="51" spans="1:17" ht="15">
      <c r="A51" s="16">
        <v>4</v>
      </c>
      <c r="B51" s="87"/>
      <c r="C51" s="168">
        <f>IF(B51="","",IF(ISERROR(PROPER(VLOOKUP(B51,elo!$A$2:$C$1891,2,FALSE))),"Stamnummer niet gevonden",PROPER(VLOOKUP(B51,elo!$A$2:$C$1891,2,FALSE))))</f>
      </c>
      <c r="D51" s="169"/>
      <c r="E51" s="170"/>
      <c r="F51" s="16">
        <f>IF(B51="","",IF(ISERROR(VLOOKUP(B51,elo!$A$2:$C$1891,3,FALSE)),"Fout",VLOOKUP(B51,elo!$A$2:$C$1891,3,FALSE)))</f>
      </c>
      <c r="G51" s="16">
        <f>IF(OR(L51=0,L51=1),0,IF(L51=2,1,IF(L51=3,2,"FOUT")))</f>
        <v>0</v>
      </c>
      <c r="H51" s="87"/>
      <c r="I51" s="168">
        <f>IF(H51="","",IF(ISERROR(PROPER(VLOOKUP(H51,elo!$A$2:$C$1891,2,FALSE))),"Stamnummer niet gevonden",PROPER(VLOOKUP(H51,elo!$A$2:$C$1891,2,FALSE))))</f>
      </c>
      <c r="J51" s="170"/>
      <c r="K51" s="16">
        <f>IF(H51="","",IF(ISERROR(VLOOKUP(H51,elo!$A$2:$C$1891,3,FALSE)),"Fout",VLOOKUP(H51,elo!$A$2:$C$1891,3,FALSE)))</f>
      </c>
      <c r="L51" s="16"/>
      <c r="M51" s="16" t="s">
        <v>693</v>
      </c>
      <c r="N51" s="16">
        <f>IF(L51=1,3,IF(L51=2,2,IF(L51=3,1,IF(L51="","","fout"))))</f>
      </c>
      <c r="O51" s="182">
        <f>IF(OR(N51=0,N51=1,N51=""),0,IF(N51=2,1,IF(N51=3,2,"FOUT")))</f>
        <v>0</v>
      </c>
      <c r="P51" s="182"/>
      <c r="Q51" s="182"/>
    </row>
    <row r="52" spans="1:17" ht="15">
      <c r="A52" s="20"/>
      <c r="B52" s="31"/>
      <c r="C52" s="160" t="s">
        <v>701</v>
      </c>
      <c r="D52" s="161"/>
      <c r="E52" s="180"/>
      <c r="F52" s="27"/>
      <c r="G52" s="24">
        <f>SUM(G48:G51)</f>
        <v>0</v>
      </c>
      <c r="H52" s="8"/>
      <c r="I52" s="177"/>
      <c r="J52" s="177"/>
      <c r="K52" s="9"/>
      <c r="L52" s="24">
        <f>SUM(L48:L51)</f>
        <v>0</v>
      </c>
      <c r="M52" s="24" t="s">
        <v>693</v>
      </c>
      <c r="N52" s="24">
        <f>SUM(N48:N51)</f>
        <v>0</v>
      </c>
      <c r="O52" s="178">
        <f>SUM(O48:O51)</f>
        <v>0</v>
      </c>
      <c r="P52" s="167"/>
      <c r="Q52" s="179"/>
    </row>
    <row r="53" spans="1:17" ht="15">
      <c r="A53" s="20"/>
      <c r="B53" s="20"/>
      <c r="C53" s="26"/>
      <c r="D53" s="26"/>
      <c r="E53" s="26"/>
      <c r="F53" s="9"/>
      <c r="G53" s="8"/>
      <c r="H53" s="8"/>
      <c r="I53" s="23"/>
      <c r="J53" s="23"/>
      <c r="K53" s="9"/>
      <c r="L53" s="8"/>
      <c r="M53" s="8"/>
      <c r="N53" s="8"/>
      <c r="O53" s="8"/>
      <c r="P53" s="8"/>
      <c r="Q53" s="8"/>
    </row>
    <row r="54" spans="1:17" ht="15.75" thickBot="1">
      <c r="A54" s="20"/>
      <c r="B54" s="20"/>
      <c r="C54" s="26"/>
      <c r="D54" s="26"/>
      <c r="E54" s="26"/>
      <c r="F54" s="9"/>
      <c r="G54" s="8"/>
      <c r="H54" s="8"/>
      <c r="I54" s="23"/>
      <c r="J54" s="23"/>
      <c r="K54" s="9"/>
      <c r="L54" s="9"/>
      <c r="M54" s="9"/>
      <c r="N54" s="9"/>
      <c r="O54" s="8"/>
      <c r="P54" s="8"/>
      <c r="Q54" s="8"/>
    </row>
    <row r="55" spans="1:6" ht="15" thickBot="1">
      <c r="A55" s="186" t="s">
        <v>1003</v>
      </c>
      <c r="B55" s="184"/>
      <c r="C55" s="184"/>
      <c r="D55" s="184"/>
      <c r="E55" s="184"/>
      <c r="F55" s="185"/>
    </row>
    <row r="56" spans="1:6" ht="15.75">
      <c r="A56" s="43">
        <v>1</v>
      </c>
      <c r="B56" s="61" t="str">
        <f>'R 1'!B57</f>
        <v>S.C. Caballos Zottegem 5</v>
      </c>
      <c r="C56" s="62"/>
      <c r="D56" s="119"/>
      <c r="E56" s="116">
        <f>IF(ISERROR(VLOOKUP(B56,gegevens!$AG$1:$AI$6,1,FALSE)=0),VLOOKUP(B56,'R 3'!$B$56:$F$62,4,FALSE),(VLOOKUP(B56,'R 3'!$B$56:$F$62,4,FALSE))+VLOOKUP(B56,gegevens!$AG$1:$AI$6,2,FALSE))</f>
        <v>32</v>
      </c>
      <c r="F56" s="117">
        <f>IF(ISERROR(VLOOKUP(B56,gegevens!$AG$1:$AI$6,1,FALSE)=0),VLOOKUP(B56,'R 3'!$B$56:$F$62,5,FALSE),(VLOOKUP(B56,'R 3'!$B$56:$F$62,5,FALSE))+VLOOKUP(B56,gegevens!$AG$1:$AI$6,3,FALSE))</f>
        <v>45</v>
      </c>
    </row>
    <row r="57" spans="1:6" ht="15.75">
      <c r="A57" s="33">
        <v>2</v>
      </c>
      <c r="B57" s="61" t="str">
        <f>'R 1'!B59</f>
        <v>S.C. Jean Jaurès 1</v>
      </c>
      <c r="C57" s="52"/>
      <c r="D57" s="53"/>
      <c r="E57" s="60">
        <f>IF(ISERROR(VLOOKUP(B57,gegevens!$AG$1:$AI$6,1,FALSE)=0),VLOOKUP(B57,'R 3'!$B$56:$F$62,4,FALSE),(VLOOKUP(B57,'R 3'!$B$56:$F$62,4,FALSE))+VLOOKUP(B57,gegevens!$AG$1:$AI$6,2,FALSE))</f>
        <v>32</v>
      </c>
      <c r="F57" s="65">
        <f>IF(ISERROR(VLOOKUP(B57,gegevens!$AG$1:$AI$6,1,FALSE)=0),VLOOKUP(B57,'R 3'!$B$56:$F$62,5,FALSE),(VLOOKUP(B57,'R 3'!$B$56:$F$62,5,FALSE))+VLOOKUP(B57,gegevens!$AG$1:$AI$6,3,FALSE))</f>
        <v>39</v>
      </c>
    </row>
    <row r="58" spans="1:6" ht="15.75">
      <c r="A58" s="33">
        <v>3</v>
      </c>
      <c r="B58" s="61" t="str">
        <f>'R 1'!B61</f>
        <v>t Ros Dendermonde</v>
      </c>
      <c r="C58" s="52"/>
      <c r="D58" s="53"/>
      <c r="E58" s="60">
        <f>IF(ISERROR(VLOOKUP(B58,gegevens!$AG$1:$AI$6,1,FALSE)=0),VLOOKUP(B58,'R 3'!$B$56:$F$62,4,FALSE),(VLOOKUP(B58,'R 3'!$B$56:$F$62,4,FALSE))+VLOOKUP(B58,gegevens!$AG$1:$AI$6,2,FALSE))</f>
        <v>27</v>
      </c>
      <c r="F58" s="65">
        <f>IF(ISERROR(VLOOKUP(B58,gegevens!$AG$1:$AI$6,1,FALSE)=0),VLOOKUP(B58,'R 3'!$B$56:$F$62,5,FALSE),(VLOOKUP(B58,'R 3'!$B$56:$F$62,5,FALSE))+VLOOKUP(B58,gegevens!$AG$1:$AI$6,3,FALSE))</f>
        <v>30</v>
      </c>
    </row>
    <row r="59" spans="1:6" ht="15.75">
      <c r="A59" s="33">
        <v>4</v>
      </c>
      <c r="B59" s="61" t="str">
        <f>'R 1'!B60</f>
        <v>S.C. Caballos Zottegem 6</v>
      </c>
      <c r="C59" s="52"/>
      <c r="D59" s="53"/>
      <c r="E59" s="60">
        <f>IF(ISERROR(VLOOKUP(B59,gegevens!$AG$1:$AI$6,1,FALSE)=0),VLOOKUP(B59,'R 3'!$B$56:$F$62,4,FALSE),(VLOOKUP(B59,'R 3'!$B$56:$F$62,4,FALSE))+VLOOKUP(B59,gegevens!$AG$1:$AI$6,2,FALSE))</f>
        <v>26</v>
      </c>
      <c r="F59" s="65">
        <f>IF(ISERROR(VLOOKUP(B59,gegevens!$AG$1:$AI$6,1,FALSE)=0),VLOOKUP(B59,'R 3'!$B$56:$F$62,5,FALSE),(VLOOKUP(B59,'R 3'!$B$56:$F$62,5,FALSE))+VLOOKUP(B59,gegevens!$AG$1:$AI$6,3,FALSE))</f>
        <v>36</v>
      </c>
    </row>
    <row r="60" spans="1:17" ht="15.75">
      <c r="A60" s="33">
        <v>5</v>
      </c>
      <c r="B60" s="61" t="str">
        <f>'R 1'!B58</f>
        <v>De Mercatel 3</v>
      </c>
      <c r="C60" s="52"/>
      <c r="D60" s="53"/>
      <c r="E60" s="60">
        <f>IF(ISERROR(VLOOKUP(B60,gegevens!$AG$1:$AI$6,1,FALSE)=0),VLOOKUP(B60,'R 3'!$B$56:$F$62,4,FALSE),(VLOOKUP(B60,'R 3'!$B$56:$F$62,4,FALSE))+VLOOKUP(B60,gegevens!$AG$1:$AI$6,2,FALSE))</f>
        <v>26</v>
      </c>
      <c r="F60" s="65">
        <f>IF(ISERROR(VLOOKUP(B60,gegevens!$AG$1:$AI$6,1,FALSE)=0),VLOOKUP(B60,'R 3'!$B$56:$F$62,5,FALSE),(VLOOKUP(B60,'R 3'!$B$56:$F$62,5,FALSE))+VLOOKUP(B60,gegevens!$AG$1:$AI$6,3,FALSE))</f>
        <v>33</v>
      </c>
      <c r="G60" s="20"/>
      <c r="H60" s="20"/>
      <c r="I60" s="20"/>
      <c r="J60" s="8"/>
      <c r="K60" s="8"/>
      <c r="L60" s="8"/>
      <c r="M60" s="8"/>
      <c r="N60" s="8"/>
      <c r="O60" s="8"/>
      <c r="P60" s="8"/>
      <c r="Q60" s="8"/>
    </row>
    <row r="61" spans="1:17" ht="15.75">
      <c r="A61" s="33">
        <v>6</v>
      </c>
      <c r="B61" s="61" t="str">
        <f>'R 1'!B62</f>
        <v>K.G.S.R.L. 2</v>
      </c>
      <c r="C61" s="52"/>
      <c r="D61" s="53"/>
      <c r="E61" s="60">
        <f>IF(ISERROR(VLOOKUP(B61,gegevens!$AG$1:$AI$6,1,FALSE)=0),VLOOKUP(B61,'R 3'!$B$56:$F$62,4,FALSE),(VLOOKUP(B61,'R 3'!$B$56:$F$62,4,FALSE))+VLOOKUP(B61,gegevens!$AG$1:$AI$6,2,FALSE))</f>
        <v>26</v>
      </c>
      <c r="F61" s="65">
        <f>IF(ISERROR(VLOOKUP(B61,gegevens!$AG$1:$AI$6,1,FALSE)=0),VLOOKUP(B61,'R 3'!$B$56:$F$62,5,FALSE),(VLOOKUP(B61,'R 3'!$B$56:$F$62,5,FALSE))+VLOOKUP(B61,gegevens!$AG$1:$AI$6,3,FALSE))</f>
        <v>27</v>
      </c>
      <c r="G61" s="20"/>
      <c r="H61" s="34"/>
      <c r="I61" s="25"/>
      <c r="J61" s="34"/>
      <c r="K61" s="25"/>
      <c r="L61" s="25"/>
      <c r="M61" s="25"/>
      <c r="N61" s="25"/>
      <c r="O61" s="25"/>
      <c r="P61" s="25"/>
      <c r="Q61" s="25"/>
    </row>
    <row r="62" spans="1:17" ht="16.5" thickBot="1">
      <c r="A62" s="35">
        <v>7</v>
      </c>
      <c r="B62" s="124" t="str">
        <f>'R 1'!B56</f>
        <v>Colle Sint Niklaas</v>
      </c>
      <c r="C62" s="158"/>
      <c r="D62" s="159"/>
      <c r="E62" s="121">
        <f>IF(ISERROR(VLOOKUP(B62,gegevens!$AG$1:$AI$6,1,FALSE)=0),VLOOKUP(B62,'R 3'!$B$56:$F$62,4,FALSE),(VLOOKUP(B62,'R 3'!$B$56:$F$62,4,FALSE))+VLOOKUP(B62,gegevens!$AG$1:$AI$6,2,FALSE))</f>
        <v>23</v>
      </c>
      <c r="F62" s="122">
        <f>IF(ISERROR(VLOOKUP(B62,gegevens!$AG$1:$AI$6,1,FALSE)=0),VLOOKUP(B62,'R 3'!$B$56:$F$62,5,FALSE),(VLOOKUP(B62,'R 3'!$B$56:$F$62,5,FALSE))+VLOOKUP(B62,gegevens!$AG$1:$AI$6,3,FALSE))</f>
        <v>30</v>
      </c>
      <c r="G62" s="2"/>
      <c r="H62" s="2"/>
      <c r="I62" s="20"/>
      <c r="J62" s="2"/>
      <c r="K62" s="5"/>
      <c r="L62" s="2"/>
      <c r="M62" s="2"/>
      <c r="N62" s="2"/>
      <c r="O62" s="2"/>
      <c r="P62" s="2"/>
      <c r="Q62" s="2"/>
    </row>
    <row r="63" spans="5:6" ht="13.5" thickBot="1">
      <c r="E63" s="40"/>
      <c r="F63" s="40"/>
    </row>
    <row r="64" spans="1:6" ht="15" thickBot="1">
      <c r="A64" s="186" t="s">
        <v>1003</v>
      </c>
      <c r="B64" s="184"/>
      <c r="C64" s="184"/>
      <c r="D64" s="184"/>
      <c r="E64" s="189"/>
      <c r="F64" s="190"/>
    </row>
    <row r="65" spans="1:6" ht="15.75">
      <c r="A65" s="32">
        <v>1</v>
      </c>
      <c r="B65" s="56" t="str">
        <f>'R 1'!B65</f>
        <v>S.C. Jean Jaurès 2</v>
      </c>
      <c r="C65" s="133"/>
      <c r="D65" s="134"/>
      <c r="E65" s="118">
        <f>IF(ISERROR(VLOOKUP(B65,gegevens!$AG$7:$AI$12,1,FALSE)=0),VLOOKUP(B65,'R 3'!$B$65:$F$71,4,FALSE),(VLOOKUP(B65,'R 3'!$B$65:$F$71,4,FALSE))+VLOOKUP(B65,gegevens!$AG$7:$AI$12,2,FALSE))</f>
        <v>29</v>
      </c>
      <c r="F65" s="64">
        <f>IF(ISERROR(VLOOKUP(B65,gegevens!$AG$7:$AI$12,1,FALSE)=0),VLOOKUP(B65,'R 3'!$B$65:$F$71,5,FALSE),(VLOOKUP(B65,'R 3'!$B$65:$F$71,5,FALSE))+VLOOKUP(B65,gegevens!$AG$7:$AI$12,3,FALSE))</f>
        <v>44</v>
      </c>
    </row>
    <row r="66" spans="1:6" ht="15.75">
      <c r="A66" s="33">
        <v>2</v>
      </c>
      <c r="B66" s="61" t="str">
        <f>'R 1'!B66</f>
        <v>S.C. Caballos Zottegem 3</v>
      </c>
      <c r="C66" s="52"/>
      <c r="D66" s="53"/>
      <c r="E66" s="116">
        <f>IF(ISERROR(VLOOKUP(B66,gegevens!$AG$7:$AI$12,1,FALSE)=0),VLOOKUP(B66,'R 3'!$B$65:$F$71,4,FALSE),(VLOOKUP(B66,'R 3'!$B$65:$F$71,4,FALSE))+VLOOKUP(B66,gegevens!$AG$7:$AI$12,2,FALSE))</f>
        <v>27</v>
      </c>
      <c r="F66" s="65">
        <f>IF(ISERROR(VLOOKUP(B66,gegevens!$AG$7:$AI$12,1,FALSE)=0),VLOOKUP(B66,'R 3'!$B$65:$F$71,5,FALSE),(VLOOKUP(B66,'R 3'!$B$65:$F$71,5,FALSE))+VLOOKUP(B66,gegevens!$AG$7:$AI$12,3,FALSE))</f>
        <v>38</v>
      </c>
    </row>
    <row r="67" spans="1:6" ht="15.75">
      <c r="A67" s="33">
        <v>3</v>
      </c>
      <c r="B67" s="61" t="str">
        <f>'R 1'!B70</f>
        <v>Wetteren</v>
      </c>
      <c r="C67" s="52"/>
      <c r="D67" s="53"/>
      <c r="E67" s="116">
        <f>IF(ISERROR(VLOOKUP(B67,gegevens!$AG$7:$AI$12,1,FALSE)=0),VLOOKUP(B67,'R 3'!$B$65:$F$71,4,FALSE),(VLOOKUP(B67,'R 3'!$B$65:$F$71,4,FALSE))+VLOOKUP(B67,gegevens!$AG$7:$AI$12,2,FALSE))</f>
        <v>24</v>
      </c>
      <c r="F67" s="65">
        <f>IF(ISERROR(VLOOKUP(B67,gegevens!$AG$7:$AI$12,1,FALSE)=0),VLOOKUP(B67,'R 3'!$B$65:$F$71,5,FALSE),(VLOOKUP(B67,'R 3'!$B$65:$F$71,5,FALSE))+VLOOKUP(B67,gegevens!$AG$7:$AI$12,3,FALSE))</f>
        <v>34</v>
      </c>
    </row>
    <row r="68" spans="1:6" ht="15.75">
      <c r="A68" s="33">
        <v>4</v>
      </c>
      <c r="B68" s="61" t="str">
        <f>'R 1'!B69</f>
        <v>S.C. Caballos Zottegem 4</v>
      </c>
      <c r="C68" s="52"/>
      <c r="D68" s="53"/>
      <c r="E68" s="116">
        <f>IF(ISERROR(VLOOKUP(B68,gegevens!$AG$7:$AI$12,1,FALSE)=0),VLOOKUP(B68,'R 3'!$B$65:$F$71,4,FALSE),(VLOOKUP(B68,'R 3'!$B$65:$F$71,4,FALSE))+VLOOKUP(B68,gegevens!$AG$7:$AI$12,2,FALSE))</f>
        <v>23</v>
      </c>
      <c r="F68" s="65">
        <f>IF(ISERROR(VLOOKUP(B68,gegevens!$AG$7:$AI$12,1,FALSE)=0),VLOOKUP(B68,'R 3'!$B$65:$F$71,5,FALSE),(VLOOKUP(B68,'R 3'!$B$65:$F$71,5,FALSE))+VLOOKUP(B68,gegevens!$AG$7:$AI$12,3,FALSE))</f>
        <v>24</v>
      </c>
    </row>
    <row r="69" spans="1:6" ht="15.75">
      <c r="A69" s="33">
        <v>5</v>
      </c>
      <c r="B69" s="61" t="str">
        <f>'R 1'!B67</f>
        <v>Wachtebeke</v>
      </c>
      <c r="C69" s="52"/>
      <c r="D69" s="53"/>
      <c r="E69" s="116">
        <f>IF(ISERROR(VLOOKUP(B69,gegevens!$AG$7:$AI$12,1,FALSE)=0),VLOOKUP(B69,'R 3'!$B$65:$F$71,4,FALSE),(VLOOKUP(B69,'R 3'!$B$65:$F$71,4,FALSE))+VLOOKUP(B69,gegevens!$AG$7:$AI$12,2,FALSE))</f>
        <v>21</v>
      </c>
      <c r="F69" s="65">
        <f>IF(ISERROR(VLOOKUP(B69,gegevens!$AG$7:$AI$12,1,FALSE)=0),VLOOKUP(B69,'R 3'!$B$65:$F$71,5,FALSE),(VLOOKUP(B69,'R 3'!$B$65:$F$71,5,FALSE))+VLOOKUP(B69,gegevens!$AG$7:$AI$12,3,FALSE))</f>
        <v>25</v>
      </c>
    </row>
    <row r="70" spans="1:6" ht="15.75">
      <c r="A70" s="33">
        <v>6</v>
      </c>
      <c r="B70" s="61" t="str">
        <f>'R 1'!B68</f>
        <v>De Mercatel 2</v>
      </c>
      <c r="C70" s="52"/>
      <c r="D70" s="53"/>
      <c r="E70" s="116">
        <f>IF(ISERROR(VLOOKUP(B70,gegevens!$AG$7:$AI$12,1,FALSE)=0),VLOOKUP(B70,'R 3'!$B$65:$F$71,4,FALSE),(VLOOKUP(B70,'R 3'!$B$65:$F$71,4,FALSE))+VLOOKUP(B70,gegevens!$AG$7:$AI$12,2,FALSE))</f>
        <v>20</v>
      </c>
      <c r="F70" s="65">
        <f>IF(ISERROR(VLOOKUP(B70,gegevens!$AG$7:$AI$12,1,FALSE)=0),VLOOKUP(B70,'R 3'!$B$65:$F$71,5,FALSE),(VLOOKUP(B70,'R 3'!$B$65:$F$71,5,FALSE))+VLOOKUP(B70,gegevens!$AG$7:$AI$12,3,FALSE))</f>
        <v>15</v>
      </c>
    </row>
    <row r="71" spans="1:6" ht="16.5" thickBot="1">
      <c r="A71" s="35">
        <v>7</v>
      </c>
      <c r="B71" s="48"/>
      <c r="C71" s="49"/>
      <c r="D71" s="50"/>
      <c r="E71" s="121"/>
      <c r="F71" s="122"/>
    </row>
  </sheetData>
  <sheetProtection password="C40F" sheet="1" objects="1" scenarios="1" sort="0"/>
  <protectedRanges>
    <protectedRange password="89A0" sqref="C36:F43 B36:B39" name="Bereik2"/>
    <protectedRange sqref="H29:H31 B29:B31 L21:N24 L13:N16 L29:N32 L5:N8 G35:G39 I35:R39 H36:H39" name="Bereik1"/>
    <protectedRange sqref="B5:B8" name="Bereik1_1"/>
    <protectedRange sqref="H5:H8" name="Bereik1_2"/>
    <protectedRange sqref="B13:B16" name="Bereik1_3"/>
    <protectedRange sqref="H13:H16" name="Bereik1_4"/>
    <protectedRange sqref="B21:B24" name="Bereik1_5"/>
    <protectedRange sqref="H21:H24" name="Bereik1_6"/>
    <protectedRange sqref="B32:B35" name="Bereik1_7"/>
    <protectedRange sqref="H32:H35" name="Bereik1_8"/>
    <protectedRange sqref="B40:B43" name="Bereik1_9"/>
    <protectedRange sqref="H40:H43" name="Bereik1_10"/>
    <protectedRange sqref="B48:B51" name="Bereik1_11"/>
    <protectedRange sqref="H48:H51" name="Bereik1_12"/>
  </protectedRanges>
  <mergeCells count="132">
    <mergeCell ref="A64:F64"/>
    <mergeCell ref="C52:E52"/>
    <mergeCell ref="I52:J52"/>
    <mergeCell ref="O52:Q52"/>
    <mergeCell ref="A55:F55"/>
    <mergeCell ref="C50:E50"/>
    <mergeCell ref="I50:J50"/>
    <mergeCell ref="O50:Q50"/>
    <mergeCell ref="C51:E51"/>
    <mergeCell ref="I51:J51"/>
    <mergeCell ref="O51:Q51"/>
    <mergeCell ref="C48:E48"/>
    <mergeCell ref="I48:J48"/>
    <mergeCell ref="O48:Q48"/>
    <mergeCell ref="C49:E49"/>
    <mergeCell ref="I49:J49"/>
    <mergeCell ref="O49:Q49"/>
    <mergeCell ref="C47:E47"/>
    <mergeCell ref="I47:J47"/>
    <mergeCell ref="L47:N47"/>
    <mergeCell ref="O47:Q47"/>
    <mergeCell ref="C44:E44"/>
    <mergeCell ref="I44:J44"/>
    <mergeCell ref="O44:Q44"/>
    <mergeCell ref="C46:G46"/>
    <mergeCell ref="I46:M46"/>
    <mergeCell ref="C42:E42"/>
    <mergeCell ref="I42:J42"/>
    <mergeCell ref="O42:Q42"/>
    <mergeCell ref="C43:E43"/>
    <mergeCell ref="I43:J43"/>
    <mergeCell ref="O43:Q43"/>
    <mergeCell ref="O40:Q40"/>
    <mergeCell ref="C41:E41"/>
    <mergeCell ref="I41:J41"/>
    <mergeCell ref="O41:Q41"/>
    <mergeCell ref="C39:E39"/>
    <mergeCell ref="I39:J39"/>
    <mergeCell ref="L39:N39"/>
    <mergeCell ref="C40:E40"/>
    <mergeCell ref="I40:J40"/>
    <mergeCell ref="C36:E36"/>
    <mergeCell ref="I36:J36"/>
    <mergeCell ref="O36:Q36"/>
    <mergeCell ref="C38:G38"/>
    <mergeCell ref="I38:M38"/>
    <mergeCell ref="O39:Q39"/>
    <mergeCell ref="C33:E33"/>
    <mergeCell ref="I33:J33"/>
    <mergeCell ref="O33:Q33"/>
    <mergeCell ref="C34:E34"/>
    <mergeCell ref="I34:J34"/>
    <mergeCell ref="O34:Q34"/>
    <mergeCell ref="C35:E35"/>
    <mergeCell ref="I35:J35"/>
    <mergeCell ref="O35:Q35"/>
    <mergeCell ref="C31:E31"/>
    <mergeCell ref="I31:J31"/>
    <mergeCell ref="O31:Q31"/>
    <mergeCell ref="C32:E32"/>
    <mergeCell ref="I32:J32"/>
    <mergeCell ref="O32:Q32"/>
    <mergeCell ref="L31:N31"/>
    <mergeCell ref="C30:G30"/>
    <mergeCell ref="I30:M30"/>
    <mergeCell ref="A28:C28"/>
    <mergeCell ref="C25:E25"/>
    <mergeCell ref="I25:J25"/>
    <mergeCell ref="O25:Q25"/>
    <mergeCell ref="C23:E23"/>
    <mergeCell ref="I23:J23"/>
    <mergeCell ref="O23:Q23"/>
    <mergeCell ref="C24:E24"/>
    <mergeCell ref="I24:J24"/>
    <mergeCell ref="O24:Q24"/>
    <mergeCell ref="C21:E21"/>
    <mergeCell ref="I21:J21"/>
    <mergeCell ref="O21:Q21"/>
    <mergeCell ref="C22:E22"/>
    <mergeCell ref="I22:J22"/>
    <mergeCell ref="O22:Q22"/>
    <mergeCell ref="C20:E20"/>
    <mergeCell ref="I20:J20"/>
    <mergeCell ref="L20:N20"/>
    <mergeCell ref="O20:Q20"/>
    <mergeCell ref="C17:E17"/>
    <mergeCell ref="I17:J17"/>
    <mergeCell ref="O17:Q17"/>
    <mergeCell ref="I19:M19"/>
    <mergeCell ref="C19:G19"/>
    <mergeCell ref="C15:E15"/>
    <mergeCell ref="I15:J15"/>
    <mergeCell ref="O15:Q15"/>
    <mergeCell ref="C16:E16"/>
    <mergeCell ref="I16:J16"/>
    <mergeCell ref="O16:Q16"/>
    <mergeCell ref="C13:E13"/>
    <mergeCell ref="I13:J13"/>
    <mergeCell ref="O13:Q13"/>
    <mergeCell ref="C14:E14"/>
    <mergeCell ref="I14:J14"/>
    <mergeCell ref="O14:Q14"/>
    <mergeCell ref="C12:E12"/>
    <mergeCell ref="I12:J12"/>
    <mergeCell ref="L12:N12"/>
    <mergeCell ref="O12:Q12"/>
    <mergeCell ref="C9:E9"/>
    <mergeCell ref="I9:J9"/>
    <mergeCell ref="O9:Q9"/>
    <mergeCell ref="I11:M11"/>
    <mergeCell ref="C11:G11"/>
    <mergeCell ref="C7:E7"/>
    <mergeCell ref="I7:J7"/>
    <mergeCell ref="O7:Q7"/>
    <mergeCell ref="C8:E8"/>
    <mergeCell ref="I8:J8"/>
    <mergeCell ref="O8:Q8"/>
    <mergeCell ref="C5:E5"/>
    <mergeCell ref="I5:J5"/>
    <mergeCell ref="O5:Q5"/>
    <mergeCell ref="C6:E6"/>
    <mergeCell ref="I6:J6"/>
    <mergeCell ref="O6:Q6"/>
    <mergeCell ref="C4:E4"/>
    <mergeCell ref="I4:J4"/>
    <mergeCell ref="L4:N4"/>
    <mergeCell ref="O4:Q4"/>
    <mergeCell ref="A1:C1"/>
    <mergeCell ref="F1:G1"/>
    <mergeCell ref="J1:N1"/>
    <mergeCell ref="C3:G3"/>
    <mergeCell ref="I3:M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5"/>
  <dimension ref="A1:Q71"/>
  <sheetViews>
    <sheetView showGridLines="0" zoomScale="120" zoomScaleNormal="120" workbookViewId="0" topLeftCell="A1">
      <selection activeCell="A2" sqref="A2"/>
    </sheetView>
  </sheetViews>
  <sheetFormatPr defaultColWidth="9.140625" defaultRowHeight="12.75"/>
  <cols>
    <col min="1" max="1" width="5.57421875" style="0" customWidth="1"/>
    <col min="2" max="2" width="7.28125" style="0" customWidth="1"/>
    <col min="3" max="3" width="2.7109375" style="0" customWidth="1"/>
    <col min="4" max="4" width="19.7109375" style="0" customWidth="1"/>
    <col min="5" max="5" width="3.28125" style="0" customWidth="1"/>
    <col min="6" max="6" width="5.28125" style="0" customWidth="1"/>
    <col min="7" max="7" width="6.421875" style="0" customWidth="1"/>
    <col min="8" max="8" width="7.28125" style="0" customWidth="1"/>
    <col min="9" max="9" width="22.140625" style="0" customWidth="1"/>
    <col min="10" max="10" width="1.8515625" style="0" customWidth="1"/>
    <col min="11" max="11" width="5.28125" style="0" customWidth="1"/>
    <col min="12" max="12" width="3.140625" style="0" customWidth="1"/>
    <col min="13" max="13" width="1.28515625" style="0" customWidth="1"/>
    <col min="14" max="14" width="3.28125" style="0" customWidth="1"/>
    <col min="15" max="15" width="3.28125" style="0" bestFit="1" customWidth="1"/>
    <col min="16" max="16" width="1.1484375" style="0" customWidth="1"/>
    <col min="17" max="17" width="3.00390625" style="0" customWidth="1"/>
    <col min="18" max="18" width="1.8515625" style="0" customWidth="1"/>
  </cols>
  <sheetData>
    <row r="1" spans="1:17" ht="15">
      <c r="A1" s="162" t="s">
        <v>690</v>
      </c>
      <c r="B1" s="162"/>
      <c r="C1" s="162"/>
      <c r="D1" s="1" t="str">
        <f>'R 1'!D1</f>
        <v>2A</v>
      </c>
      <c r="E1" s="2"/>
      <c r="F1" s="163" t="s">
        <v>691</v>
      </c>
      <c r="G1" s="163"/>
      <c r="H1" s="1">
        <v>5</v>
      </c>
      <c r="I1" s="3" t="s">
        <v>692</v>
      </c>
      <c r="J1" s="164">
        <f>gegevens!G7</f>
        <v>39500</v>
      </c>
      <c r="K1" s="165"/>
      <c r="L1" s="165"/>
      <c r="M1" s="165"/>
      <c r="N1" s="165"/>
      <c r="O1" s="6"/>
      <c r="P1" s="2"/>
      <c r="Q1" s="2"/>
    </row>
    <row r="2" spans="1:17" ht="15">
      <c r="A2" s="1"/>
      <c r="B2" s="1"/>
      <c r="C2" s="1"/>
      <c r="D2" s="1"/>
      <c r="E2" s="2"/>
      <c r="F2" s="3"/>
      <c r="G2" s="3"/>
      <c r="H2" s="1"/>
      <c r="I2" s="3"/>
      <c r="J2" s="4"/>
      <c r="K2" s="5"/>
      <c r="L2" s="5"/>
      <c r="M2" s="5"/>
      <c r="N2" s="5"/>
      <c r="O2" s="6"/>
      <c r="P2" s="2"/>
      <c r="Q2" s="2"/>
    </row>
    <row r="3" spans="1:17" ht="15">
      <c r="A3" s="7"/>
      <c r="B3" s="7"/>
      <c r="C3" s="166" t="str">
        <f>gegevens!B34</f>
        <v>S.C. Jean Jaurès 1</v>
      </c>
      <c r="D3" s="166"/>
      <c r="E3" s="166"/>
      <c r="F3" s="166"/>
      <c r="G3" s="166"/>
      <c r="H3" s="9" t="s">
        <v>693</v>
      </c>
      <c r="I3" s="167" t="str">
        <f>gegevens!C34</f>
        <v>S.C. Caballos Zottegem 6</v>
      </c>
      <c r="J3" s="167"/>
      <c r="K3" s="167"/>
      <c r="L3" s="167"/>
      <c r="M3" s="167"/>
      <c r="N3" s="10"/>
      <c r="O3" s="11">
        <f>L9</f>
        <v>9</v>
      </c>
      <c r="P3" s="12" t="s">
        <v>693</v>
      </c>
      <c r="Q3" s="13">
        <f>N9</f>
        <v>7</v>
      </c>
    </row>
    <row r="4" spans="1:17" ht="15">
      <c r="A4" s="14" t="s">
        <v>694</v>
      </c>
      <c r="B4" s="15" t="s">
        <v>695</v>
      </c>
      <c r="C4" s="168" t="s">
        <v>696</v>
      </c>
      <c r="D4" s="169"/>
      <c r="E4" s="170"/>
      <c r="F4" s="16" t="s">
        <v>697</v>
      </c>
      <c r="G4" s="14" t="s">
        <v>698</v>
      </c>
      <c r="H4" s="17" t="s">
        <v>695</v>
      </c>
      <c r="I4" s="168" t="s">
        <v>699</v>
      </c>
      <c r="J4" s="170"/>
      <c r="K4" s="16" t="s">
        <v>697</v>
      </c>
      <c r="L4" s="171" t="s">
        <v>700</v>
      </c>
      <c r="M4" s="172"/>
      <c r="N4" s="173"/>
      <c r="O4" s="171" t="s">
        <v>698</v>
      </c>
      <c r="P4" s="172"/>
      <c r="Q4" s="173"/>
    </row>
    <row r="5" spans="1:17" ht="15">
      <c r="A5" s="18">
        <v>1</v>
      </c>
      <c r="B5" s="87">
        <v>8401</v>
      </c>
      <c r="C5" s="168" t="str">
        <f>IF(B5="","",IF(ISERROR(PROPER(VLOOKUP(B5,elo!$A$2:$C$1891,2,FALSE))),"Stamnummer niet gevonden",PROPER(VLOOKUP(B5,elo!$A$2:$C$1891,2,FALSE))))</f>
        <v>Dhooge Achiel</v>
      </c>
      <c r="D5" s="169"/>
      <c r="E5" s="170"/>
      <c r="F5" s="16">
        <f>IF(B5="","",IF(ISERROR(VLOOKUP(B5,elo!$A$2:$C$1891,3,FALSE)),"Fout",VLOOKUP(B5,elo!$A$2:$C$1891,3,FALSE)))</f>
        <v>1673</v>
      </c>
      <c r="G5" s="18">
        <f>IF(OR(L5=0,L5=1),0,IF(L5=2,4,IF(L5=3,8,"FOUT")))</f>
        <v>4</v>
      </c>
      <c r="H5" s="87">
        <v>28673</v>
      </c>
      <c r="I5" s="168" t="str">
        <f>IF(H5="","",IF(ISERROR(PROPER(VLOOKUP(H5,elo!$A$2:$C$1891,2,FALSE))),"Stamnummer niet gevonden",PROPER(VLOOKUP(H5,elo!$A$2:$C$1891,2,FALSE))))</f>
        <v>De Gendt Eddy</v>
      </c>
      <c r="J5" s="170"/>
      <c r="K5" s="16">
        <f>IF(H5="","",IF(ISERROR(VLOOKUP(H5,elo!$A$2:$C$1891,3,FALSE)),"Fout",VLOOKUP(H5,elo!$A$2:$C$1891,3,FALSE)))</f>
        <v>1560</v>
      </c>
      <c r="L5" s="16">
        <v>2</v>
      </c>
      <c r="M5" s="16" t="s">
        <v>693</v>
      </c>
      <c r="N5" s="87">
        <f>IF(L5=1,3,IF(L5=2,2,IF(L5=3,1,IF(L5="","","fout"))))</f>
        <v>2</v>
      </c>
      <c r="O5" s="171">
        <f>IF(OR(N5=0,N5=1,N5=""),0,IF(N5=2,4,IF(N5=3,8,"FOUT")))</f>
        <v>4</v>
      </c>
      <c r="P5" s="172"/>
      <c r="Q5" s="173"/>
    </row>
    <row r="6" spans="1:17" ht="15">
      <c r="A6" s="18">
        <v>2</v>
      </c>
      <c r="B6" s="87">
        <v>40509</v>
      </c>
      <c r="C6" s="168" t="str">
        <f>IF(B6="","",IF(ISERROR(PROPER(VLOOKUP(B6,elo!$A$2:$C$1891,2,FALSE))),"Stamnummer niet gevonden",PROPER(VLOOKUP(B6,elo!$A$2:$C$1891,2,FALSE))))</f>
        <v>Mohebi Bizhan</v>
      </c>
      <c r="D6" s="169"/>
      <c r="E6" s="170"/>
      <c r="F6" s="16">
        <f>IF(B6="","",IF(ISERROR(VLOOKUP(B6,elo!$A$2:$C$1891,3,FALSE)),"Fout",VLOOKUP(B6,elo!$A$2:$C$1891,3,FALSE)))</f>
        <v>1628</v>
      </c>
      <c r="G6" s="18">
        <f>IF(OR(L6=0,L6=1),0,IF(L6=2,3,IF(L6=3,6,"FOUT")))</f>
        <v>6</v>
      </c>
      <c r="H6" s="87">
        <v>24554</v>
      </c>
      <c r="I6" s="168" t="str">
        <f>IF(H6="","",IF(ISERROR(PROPER(VLOOKUP(H6,elo!$A$2:$C$1891,2,FALSE))),"Stamnummer niet gevonden",PROPER(VLOOKUP(H6,elo!$A$2:$C$1891,2,FALSE))))</f>
        <v>Van De Velde Roland</v>
      </c>
      <c r="J6" s="170"/>
      <c r="K6" s="16">
        <f>IF(H6="","",IF(ISERROR(VLOOKUP(H6,elo!$A$2:$C$1891,3,FALSE)),"Fout",VLOOKUP(H6,elo!$A$2:$C$1891,3,FALSE)))</f>
        <v>1462</v>
      </c>
      <c r="L6" s="16">
        <v>3</v>
      </c>
      <c r="M6" s="16" t="s">
        <v>693</v>
      </c>
      <c r="N6" s="87">
        <f>IF(L6=1,3,IF(L6=2,2,IF(L6=3,1,IF(L6="","","fout"))))</f>
        <v>1</v>
      </c>
      <c r="O6" s="171">
        <f>IF(OR(N6=0,N6=1,N6=""),0,IF(N6=2,3,IF(N6=3,6,"FOUT")))</f>
        <v>0</v>
      </c>
      <c r="P6" s="172"/>
      <c r="Q6" s="173"/>
    </row>
    <row r="7" spans="1:17" ht="15">
      <c r="A7" s="18">
        <v>3</v>
      </c>
      <c r="B7" s="87">
        <v>16802</v>
      </c>
      <c r="C7" s="168" t="str">
        <f>IF(B7="","",IF(ISERROR(PROPER(VLOOKUP(B7,elo!$A$2:$C$1891,2,FALSE))),"Stamnummer niet gevonden",PROPER(VLOOKUP(B7,elo!$A$2:$C$1891,2,FALSE))))</f>
        <v>Lamproye Francois</v>
      </c>
      <c r="D7" s="169"/>
      <c r="E7" s="170"/>
      <c r="F7" s="16">
        <f>IF(B7="","",IF(ISERROR(VLOOKUP(B7,elo!$A$2:$C$1891,3,FALSE)),"Fout",VLOOKUP(B7,elo!$A$2:$C$1891,3,FALSE)))</f>
        <v>1490</v>
      </c>
      <c r="G7" s="18">
        <f>IF(OR(L7=0,L7=1),0,IF(L7=2,2,IF(L7=3,4,"FOUT")))</f>
        <v>0</v>
      </c>
      <c r="H7" s="87">
        <v>1155</v>
      </c>
      <c r="I7" s="168" t="str">
        <f>IF(H7="","",IF(ISERROR(PROPER(VLOOKUP(H7,elo!$A$2:$C$1891,2,FALSE))),"Stamnummer niet gevonden",PROPER(VLOOKUP(H7,elo!$A$2:$C$1891,2,FALSE))))</f>
        <v>De Naeyer Rik</v>
      </c>
      <c r="J7" s="170"/>
      <c r="K7" s="16">
        <f>IF(H7="","",IF(ISERROR(VLOOKUP(H7,elo!$A$2:$C$1891,3,FALSE)),"Fout",VLOOKUP(H7,elo!$A$2:$C$1891,3,FALSE)))</f>
        <v>1374</v>
      </c>
      <c r="L7" s="16">
        <v>1</v>
      </c>
      <c r="M7" s="16" t="s">
        <v>693</v>
      </c>
      <c r="N7" s="87">
        <f>IF(L7=1,3,IF(L7=2,2,IF(L7=3,1,IF(L7="","","fout"))))</f>
        <v>3</v>
      </c>
      <c r="O7" s="171">
        <f>IF(OR(N7=0,N7=1,N7=""),0,IF(N7=2,2,IF(N7=3,4,"FOUT")))</f>
        <v>4</v>
      </c>
      <c r="P7" s="172"/>
      <c r="Q7" s="173"/>
    </row>
    <row r="8" spans="1:17" ht="15">
      <c r="A8" s="18">
        <v>4</v>
      </c>
      <c r="B8" s="87">
        <v>22942</v>
      </c>
      <c r="C8" s="168" t="str">
        <f>IF(B8="","",IF(ISERROR(PROPER(VLOOKUP(B8,elo!$A$2:$C$1891,2,FALSE))),"Stamnummer niet gevonden",PROPER(VLOOKUP(B8,elo!$A$2:$C$1891,2,FALSE))))</f>
        <v>Cant Gert</v>
      </c>
      <c r="D8" s="169"/>
      <c r="E8" s="170"/>
      <c r="F8" s="16">
        <f>IF(B8="","",IF(ISERROR(VLOOKUP(B8,elo!$A$2:$C$1891,3,FALSE)),"Fout",VLOOKUP(B8,elo!$A$2:$C$1891,3,FALSE)))</f>
        <v>1379</v>
      </c>
      <c r="G8" s="18">
        <f>IF(OR(L8=0,L8=1),0,IF(L8=2,1,IF(L8=3,2,"FOUT")))</f>
        <v>2</v>
      </c>
      <c r="H8" s="87">
        <v>2658</v>
      </c>
      <c r="I8" s="168" t="str">
        <f>IF(H8="","",IF(ISERROR(PROPER(VLOOKUP(H8,elo!$A$2:$C$1891,2,FALSE))),"Stamnummer niet gevonden",PROPER(VLOOKUP(H8,elo!$A$2:$C$1891,2,FALSE))))</f>
        <v>Van Damme Seraphien</v>
      </c>
      <c r="J8" s="170"/>
      <c r="K8" s="16">
        <f>IF(H8="","",IF(ISERROR(VLOOKUP(H8,elo!$A$2:$C$1891,3,FALSE)),"Fout",VLOOKUP(H8,elo!$A$2:$C$1891,3,FALSE)))</f>
        <v>1277</v>
      </c>
      <c r="L8" s="16">
        <v>3</v>
      </c>
      <c r="M8" s="16" t="s">
        <v>693</v>
      </c>
      <c r="N8" s="87">
        <f>IF(L8=1,3,IF(L8=2,2,IF(L8=3,1,IF(L8="","","fout"))))</f>
        <v>1</v>
      </c>
      <c r="O8" s="171">
        <f>IF(OR(N8=0,N8=1,N8=""),0,IF(N8=2,1,IF(N8=3,2,"FOUT")))</f>
        <v>0</v>
      </c>
      <c r="P8" s="172"/>
      <c r="Q8" s="173"/>
    </row>
    <row r="9" spans="1:17" ht="15">
      <c r="A9" s="20"/>
      <c r="B9" s="21"/>
      <c r="C9" s="174" t="s">
        <v>701</v>
      </c>
      <c r="D9" s="175"/>
      <c r="E9" s="176"/>
      <c r="F9" s="16"/>
      <c r="G9" s="22">
        <f>SUM(G5:G8)</f>
        <v>12</v>
      </c>
      <c r="H9" s="23"/>
      <c r="I9" s="177"/>
      <c r="J9" s="177"/>
      <c r="K9" s="9"/>
      <c r="L9" s="22">
        <f>SUM(L5:L8)</f>
        <v>9</v>
      </c>
      <c r="M9" s="22" t="s">
        <v>693</v>
      </c>
      <c r="N9" s="24">
        <f>SUM(N5:N8)</f>
        <v>7</v>
      </c>
      <c r="O9" s="178">
        <f>SUM(O5:O8)</f>
        <v>8</v>
      </c>
      <c r="P9" s="167"/>
      <c r="Q9" s="179"/>
    </row>
    <row r="10" spans="1:17" ht="15">
      <c r="A10" s="20"/>
      <c r="B10" s="25"/>
      <c r="C10" s="26"/>
      <c r="D10" s="26"/>
      <c r="E10" s="26"/>
      <c r="F10" s="9"/>
      <c r="G10" s="8"/>
      <c r="H10" s="23"/>
      <c r="I10" s="23"/>
      <c r="J10" s="23"/>
      <c r="K10" s="9"/>
      <c r="L10" s="8"/>
      <c r="M10" s="8"/>
      <c r="N10" s="8"/>
      <c r="O10" s="8"/>
      <c r="P10" s="8"/>
      <c r="Q10" s="8"/>
    </row>
    <row r="11" spans="1:17" ht="15">
      <c r="A11" s="7"/>
      <c r="B11" s="7"/>
      <c r="C11" s="167" t="str">
        <f>gegevens!B35</f>
        <v>De Mercatel 3</v>
      </c>
      <c r="D11" s="167"/>
      <c r="E11" s="167"/>
      <c r="F11" s="167"/>
      <c r="G11" s="167"/>
      <c r="H11" s="9" t="s">
        <v>693</v>
      </c>
      <c r="I11" s="167" t="str">
        <f>gegevens!C35</f>
        <v>K.G.S.R.L. 2</v>
      </c>
      <c r="J11" s="167"/>
      <c r="K11" s="167"/>
      <c r="L11" s="167"/>
      <c r="M11" s="167"/>
      <c r="N11" s="10"/>
      <c r="O11" s="11">
        <f>L17</f>
        <v>5</v>
      </c>
      <c r="P11" s="12" t="s">
        <v>693</v>
      </c>
      <c r="Q11" s="13">
        <f>N17</f>
        <v>11</v>
      </c>
    </row>
    <row r="12" spans="1:17" ht="15">
      <c r="A12" s="14" t="s">
        <v>694</v>
      </c>
      <c r="B12" s="15" t="s">
        <v>695</v>
      </c>
      <c r="C12" s="168" t="s">
        <v>696</v>
      </c>
      <c r="D12" s="169"/>
      <c r="E12" s="170"/>
      <c r="F12" s="16" t="s">
        <v>697</v>
      </c>
      <c r="G12" s="14" t="s">
        <v>698</v>
      </c>
      <c r="H12" s="17" t="s">
        <v>695</v>
      </c>
      <c r="I12" s="168" t="s">
        <v>699</v>
      </c>
      <c r="J12" s="170"/>
      <c r="K12" s="16" t="s">
        <v>697</v>
      </c>
      <c r="L12" s="171" t="s">
        <v>700</v>
      </c>
      <c r="M12" s="172"/>
      <c r="N12" s="173"/>
      <c r="O12" s="171" t="s">
        <v>698</v>
      </c>
      <c r="P12" s="172"/>
      <c r="Q12" s="173"/>
    </row>
    <row r="13" spans="1:17" ht="15">
      <c r="A13" s="18">
        <v>1</v>
      </c>
      <c r="B13" s="87">
        <v>46400</v>
      </c>
      <c r="C13" s="168" t="str">
        <f>IF(B13="","",IF(ISERROR(PROPER(VLOOKUP(B13,elo!$A$2:$C$1891,2,FALSE))),"Stamnummer niet gevonden",PROPER(VLOOKUP(B13,elo!$A$2:$C$1891,2,FALSE))))</f>
        <v>Raepsaet Joannes</v>
      </c>
      <c r="D13" s="169"/>
      <c r="E13" s="170"/>
      <c r="F13" s="16">
        <f>IF(B13="","",IF(ISERROR(VLOOKUP(B13,elo!$A$2:$C$1891,3,FALSE)),"Fout",VLOOKUP(B13,elo!$A$2:$C$1891,3,FALSE)))</f>
        <v>1447</v>
      </c>
      <c r="G13" s="18">
        <f>IF(OR(L13=0,L13=1),0,IF(L13=2,4,IF(L13=3,8,"FOUT")))</f>
        <v>0</v>
      </c>
      <c r="H13" s="87">
        <v>50245</v>
      </c>
      <c r="I13" s="168" t="str">
        <f>IF(H13="","",IF(ISERROR(PROPER(VLOOKUP(H13,elo!$A$2:$C$1891,2,FALSE))),"Stamnummer niet gevonden",PROPER(VLOOKUP(H13,elo!$A$2:$C$1891,2,FALSE))))</f>
        <v>Petit Emilien</v>
      </c>
      <c r="J13" s="170"/>
      <c r="K13" s="16">
        <f>IF(H13="","",IF(ISERROR(VLOOKUP(H13,elo!$A$2:$C$1891,3,FALSE)),"Fout",VLOOKUP(H13,elo!$A$2:$C$1891,3,FALSE)))</f>
        <v>1691</v>
      </c>
      <c r="L13" s="16">
        <v>1</v>
      </c>
      <c r="M13" s="16" t="s">
        <v>693</v>
      </c>
      <c r="N13" s="16">
        <f>IF(L13=1,3,IF(L13=2,2,IF(L13=3,1,IF(L13="","","fout"))))</f>
        <v>3</v>
      </c>
      <c r="O13" s="171">
        <f>IF(OR(N13=0,N13=1,N13=""),0,IF(N13=2,4,IF(N13=3,8,"FOUT")))</f>
        <v>8</v>
      </c>
      <c r="P13" s="172"/>
      <c r="Q13" s="173"/>
    </row>
    <row r="14" spans="1:17" ht="15">
      <c r="A14" s="18">
        <v>2</v>
      </c>
      <c r="B14" s="87">
        <v>46701</v>
      </c>
      <c r="C14" s="168" t="str">
        <f>IF(B14="","",IF(ISERROR(PROPER(VLOOKUP(B14,elo!$A$2:$C$1891,2,FALSE))),"Stamnummer niet gevonden",PROPER(VLOOKUP(B14,elo!$A$2:$C$1891,2,FALSE))))</f>
        <v>De Vleeschauwer Ruben</v>
      </c>
      <c r="D14" s="169"/>
      <c r="E14" s="170"/>
      <c r="F14" s="16">
        <f>IF(B14="","",IF(ISERROR(VLOOKUP(B14,elo!$A$2:$C$1891,3,FALSE)),"Fout",VLOOKUP(B14,elo!$A$2:$C$1891,3,FALSE)))</f>
        <v>1434</v>
      </c>
      <c r="G14" s="18">
        <f>IF(OR(L14=0,L14=1),0,IF(L14=2,3,IF(L14=3,6,"FOUT")))</f>
        <v>3</v>
      </c>
      <c r="H14" s="87">
        <v>19984</v>
      </c>
      <c r="I14" s="168" t="str">
        <f>IF(H14="","",IF(ISERROR(PROPER(VLOOKUP(H14,elo!$A$2:$C$1891,2,FALSE))),"Stamnummer niet gevonden",PROPER(VLOOKUP(H14,elo!$A$2:$C$1891,2,FALSE))))</f>
        <v>Vanbellingen Patrick</v>
      </c>
      <c r="J14" s="170"/>
      <c r="K14" s="16">
        <f>IF(H14="","",IF(ISERROR(VLOOKUP(H14,elo!$A$2:$C$1891,3,FALSE)),"Fout",VLOOKUP(H14,elo!$A$2:$C$1891,3,FALSE)))</f>
        <v>1661</v>
      </c>
      <c r="L14" s="16">
        <v>2</v>
      </c>
      <c r="M14" s="16" t="s">
        <v>693</v>
      </c>
      <c r="N14" s="16">
        <f>IF(L14=1,3,IF(L14=2,2,IF(L14=3,1,IF(L14="","","fout"))))</f>
        <v>2</v>
      </c>
      <c r="O14" s="171">
        <f>IF(OR(N14=0,N14=1,N14=""),0,IF(N14=2,3,IF(N14=3,6,"FOUT")))</f>
        <v>3</v>
      </c>
      <c r="P14" s="172"/>
      <c r="Q14" s="173"/>
    </row>
    <row r="15" spans="1:17" ht="15">
      <c r="A15" s="18">
        <v>3</v>
      </c>
      <c r="B15" s="87">
        <v>10184</v>
      </c>
      <c r="C15" s="168" t="str">
        <f>IF(B15="","",IF(ISERROR(PROPER(VLOOKUP(B15,elo!$A$2:$C$1891,2,FALSE))),"Stamnummer niet gevonden",PROPER(VLOOKUP(B15,elo!$A$2:$C$1891,2,FALSE))))</f>
        <v>Thienpondt Mardoek</v>
      </c>
      <c r="D15" s="169"/>
      <c r="E15" s="170"/>
      <c r="F15" s="16">
        <f>IF(B15="","",IF(ISERROR(VLOOKUP(B15,elo!$A$2:$C$1891,3,FALSE)),"Fout",VLOOKUP(B15,elo!$A$2:$C$1891,3,FALSE)))</f>
        <v>1168</v>
      </c>
      <c r="G15" s="18">
        <f>IF(OR(L15=0,L15=1),0,IF(L15=2,2,IF(L15=3,4,"FOUT")))</f>
        <v>0</v>
      </c>
      <c r="H15" s="87">
        <v>35050</v>
      </c>
      <c r="I15" s="168" t="str">
        <f>IF(H15="","",IF(ISERROR(PROPER(VLOOKUP(H15,elo!$A$2:$C$1891,2,FALSE))),"Stamnummer niet gevonden",PROPER(VLOOKUP(H15,elo!$A$2:$C$1891,2,FALSE))))</f>
        <v>Verleye Daniel</v>
      </c>
      <c r="J15" s="170"/>
      <c r="K15" s="16">
        <f>IF(H15="","",IF(ISERROR(VLOOKUP(H15,elo!$A$2:$C$1891,3,FALSE)),"Fout",VLOOKUP(H15,elo!$A$2:$C$1891,3,FALSE)))</f>
        <v>1434</v>
      </c>
      <c r="L15" s="16">
        <v>1</v>
      </c>
      <c r="M15" s="16" t="s">
        <v>693</v>
      </c>
      <c r="N15" s="16">
        <f>IF(L15=1,3,IF(L15=2,2,IF(L15=3,1,IF(L15="","","fout"))))</f>
        <v>3</v>
      </c>
      <c r="O15" s="171">
        <f>IF(OR(N15=0,N15=1,N15=""),0,IF(N15=2,2,IF(N15=3,4,"FOUT")))</f>
        <v>4</v>
      </c>
      <c r="P15" s="172"/>
      <c r="Q15" s="173"/>
    </row>
    <row r="16" spans="1:17" ht="15">
      <c r="A16" s="18">
        <v>4</v>
      </c>
      <c r="B16" s="87">
        <v>10185</v>
      </c>
      <c r="C16" s="168" t="str">
        <f>IF(B16="","",IF(ISERROR(PROPER(VLOOKUP(B16,elo!$A$2:$C$1891,2,FALSE))),"Stamnummer niet gevonden",PROPER(VLOOKUP(B16,elo!$A$2:$C$1891,2,FALSE))))</f>
        <v>De Vleeschauwer Maarten</v>
      </c>
      <c r="D16" s="169"/>
      <c r="E16" s="170"/>
      <c r="F16" s="16">
        <f>IF(B16="","",IF(ISERROR(VLOOKUP(B16,elo!$A$2:$C$1891,3,FALSE)),"Fout",VLOOKUP(B16,elo!$A$2:$C$1891,3,FALSE)))</f>
        <v>996</v>
      </c>
      <c r="G16" s="18">
        <f>IF(OR(L16=0,L16=1),0,IF(L16=2,1,IF(L16=3,2,"FOUT")))</f>
        <v>0</v>
      </c>
      <c r="H16" s="87">
        <v>10037</v>
      </c>
      <c r="I16" s="168" t="str">
        <f>IF(H16="","",IF(ISERROR(PROPER(VLOOKUP(H16,elo!$A$2:$C$1891,2,FALSE))),"Stamnummer niet gevonden",PROPER(VLOOKUP(H16,elo!$A$2:$C$1891,2,FALSE))))</f>
        <v>Ninclaus Wouter</v>
      </c>
      <c r="J16" s="170"/>
      <c r="K16" s="16">
        <f>IF(H16="","",IF(ISERROR(VLOOKUP(H16,elo!$A$2:$C$1891,3,FALSE)),"Fout",VLOOKUP(H16,elo!$A$2:$C$1891,3,FALSE)))</f>
        <v>1334</v>
      </c>
      <c r="L16" s="16">
        <v>1</v>
      </c>
      <c r="M16" s="16" t="s">
        <v>693</v>
      </c>
      <c r="N16" s="16">
        <f>IF(L16=1,3,IF(L16=2,2,IF(L16=3,1,IF(L16="","","fout"))))</f>
        <v>3</v>
      </c>
      <c r="O16" s="171">
        <f>IF(OR(N16=0,N16=1,N16=""),0,IF(N16=2,1,IF(N16=3,2,"FOUT")))</f>
        <v>2</v>
      </c>
      <c r="P16" s="172"/>
      <c r="Q16" s="173"/>
    </row>
    <row r="17" spans="1:17" ht="15">
      <c r="A17" s="20"/>
      <c r="B17" s="21"/>
      <c r="C17" s="160" t="s">
        <v>701</v>
      </c>
      <c r="D17" s="161"/>
      <c r="E17" s="180"/>
      <c r="F17" s="27"/>
      <c r="G17" s="24">
        <f>SUM(G13:G16)</f>
        <v>3</v>
      </c>
      <c r="H17" s="23"/>
      <c r="I17" s="177"/>
      <c r="J17" s="177"/>
      <c r="K17" s="9"/>
      <c r="L17" s="24">
        <f>SUM(L13:L16)</f>
        <v>5</v>
      </c>
      <c r="M17" s="24" t="s">
        <v>693</v>
      </c>
      <c r="N17" s="24">
        <f>SUM(N13:N16)</f>
        <v>11</v>
      </c>
      <c r="O17" s="178">
        <f>SUM(O13:O16)</f>
        <v>17</v>
      </c>
      <c r="P17" s="167"/>
      <c r="Q17" s="179"/>
    </row>
    <row r="18" spans="1:17" ht="15">
      <c r="A18" s="2"/>
      <c r="B18" s="1"/>
      <c r="C18" s="2"/>
      <c r="D18" s="2"/>
      <c r="E18" s="2"/>
      <c r="F18" s="5"/>
      <c r="G18" s="2"/>
      <c r="H18" s="1"/>
      <c r="I18" s="2"/>
      <c r="J18" s="2"/>
      <c r="K18" s="5"/>
      <c r="L18" s="2"/>
      <c r="M18" s="2"/>
      <c r="N18" s="2"/>
      <c r="O18" s="2"/>
      <c r="P18" s="2"/>
      <c r="Q18" s="2"/>
    </row>
    <row r="19" spans="1:17" ht="15">
      <c r="A19" s="7"/>
      <c r="B19" s="10"/>
      <c r="C19" s="167" t="str">
        <f>gegevens!B36</f>
        <v>Colle Sint Niklaas</v>
      </c>
      <c r="D19" s="191"/>
      <c r="E19" s="191"/>
      <c r="F19" s="191"/>
      <c r="G19" s="191"/>
      <c r="H19" s="1" t="s">
        <v>693</v>
      </c>
      <c r="I19" s="166" t="str">
        <f>gegevens!C36</f>
        <v>S.C. Caballos Zottegem 5</v>
      </c>
      <c r="J19" s="166"/>
      <c r="K19" s="166"/>
      <c r="L19" s="166"/>
      <c r="M19" s="166"/>
      <c r="N19" s="10"/>
      <c r="O19" s="11">
        <f>L25</f>
        <v>11</v>
      </c>
      <c r="P19" s="12" t="s">
        <v>693</v>
      </c>
      <c r="Q19" s="13">
        <f>N25</f>
        <v>5</v>
      </c>
    </row>
    <row r="20" spans="1:17" ht="15">
      <c r="A20" s="14" t="s">
        <v>694</v>
      </c>
      <c r="B20" s="28" t="s">
        <v>695</v>
      </c>
      <c r="C20" s="181" t="s">
        <v>696</v>
      </c>
      <c r="D20" s="181"/>
      <c r="E20" s="181"/>
      <c r="F20" s="16" t="s">
        <v>697</v>
      </c>
      <c r="G20" s="14" t="s">
        <v>698</v>
      </c>
      <c r="H20" s="28" t="s">
        <v>695</v>
      </c>
      <c r="I20" s="181" t="s">
        <v>699</v>
      </c>
      <c r="J20" s="181"/>
      <c r="K20" s="16" t="s">
        <v>697</v>
      </c>
      <c r="L20" s="182" t="s">
        <v>700</v>
      </c>
      <c r="M20" s="182"/>
      <c r="N20" s="182"/>
      <c r="O20" s="182" t="s">
        <v>698</v>
      </c>
      <c r="P20" s="182"/>
      <c r="Q20" s="182"/>
    </row>
    <row r="21" spans="1:17" ht="15">
      <c r="A21" s="16">
        <v>1</v>
      </c>
      <c r="B21" s="87">
        <v>49727</v>
      </c>
      <c r="C21" s="168" t="str">
        <f>IF(B21="","",IF(ISERROR(PROPER(VLOOKUP(B21,elo!$A$2:$C$1891,2,FALSE))),"Stamnummer niet gevonden",PROPER(VLOOKUP(B21,elo!$A$2:$C$1891,2,FALSE))))</f>
        <v>Tondeleir Jo</v>
      </c>
      <c r="D21" s="169"/>
      <c r="E21" s="170"/>
      <c r="F21" s="16">
        <f>IF(B21="","",IF(ISERROR(VLOOKUP(B21,elo!$A$2:$C$1891,3,FALSE)),"Fout",VLOOKUP(B21,elo!$A$2:$C$1891,3,FALSE)))</f>
        <v>1584</v>
      </c>
      <c r="G21" s="16">
        <f>IF(OR(L21=0,L21=1),0,IF(L21=2,4,IF(L21=3,8,"FOUT")))</f>
        <v>8</v>
      </c>
      <c r="H21" s="87">
        <v>24651</v>
      </c>
      <c r="I21" s="168" t="str">
        <f>IF(H21="","",IF(ISERROR(PROPER(VLOOKUP(H21,elo!$A$2:$C$1891,2,FALSE))),"Stamnummer niet gevonden",PROPER(VLOOKUP(H21,elo!$A$2:$C$1891,2,FALSE))))</f>
        <v>De Weird Gunter</v>
      </c>
      <c r="J21" s="170"/>
      <c r="K21" s="16">
        <f>IF(H21="","",IF(ISERROR(VLOOKUP(H21,elo!$A$2:$C$1891,3,FALSE)),"Fout",VLOOKUP(H21,elo!$A$2:$C$1891,3,FALSE)))</f>
        <v>1658</v>
      </c>
      <c r="L21" s="16">
        <v>3</v>
      </c>
      <c r="M21" s="16" t="s">
        <v>693</v>
      </c>
      <c r="N21" s="16">
        <f>IF(L21=1,3,IF(L21=2,2,IF(L21=3,1,IF(L21="","","fout"))))</f>
        <v>1</v>
      </c>
      <c r="O21" s="182">
        <f>IF(OR(N21=0,N21=1,N21=""),0,IF(N21=2,4,IF(N21=3,8,"FOUT")))</f>
        <v>0</v>
      </c>
      <c r="P21" s="182"/>
      <c r="Q21" s="182"/>
    </row>
    <row r="22" spans="1:17" ht="15">
      <c r="A22" s="16">
        <v>2</v>
      </c>
      <c r="B22" s="87">
        <v>30473</v>
      </c>
      <c r="C22" s="168" t="str">
        <f>IF(B22="","",IF(ISERROR(PROPER(VLOOKUP(B22,elo!$A$2:$C$1891,2,FALSE))),"Stamnummer niet gevonden",PROPER(VLOOKUP(B22,elo!$A$2:$C$1891,2,FALSE))))</f>
        <v>Van Brande Nicolaas</v>
      </c>
      <c r="D22" s="169"/>
      <c r="E22" s="170"/>
      <c r="F22" s="16">
        <f>IF(B22="","",IF(ISERROR(VLOOKUP(B22,elo!$A$2:$C$1891,3,FALSE)),"Fout",VLOOKUP(B22,elo!$A$2:$C$1891,3,FALSE)))</f>
        <v>1422</v>
      </c>
      <c r="G22" s="16">
        <f>IF(OR(L22=0,L22=1),0,IF(L22=2,3,IF(L22=3,6,"FOUT")))</f>
        <v>3</v>
      </c>
      <c r="H22" s="87">
        <v>26018</v>
      </c>
      <c r="I22" s="168" t="str">
        <f>IF(H22="","",IF(ISERROR(PROPER(VLOOKUP(H22,elo!$A$2:$C$1891,2,FALSE))),"Stamnummer niet gevonden",PROPER(VLOOKUP(H22,elo!$A$2:$C$1891,2,FALSE))))</f>
        <v>De Weird Evy</v>
      </c>
      <c r="J22" s="170"/>
      <c r="K22" s="16">
        <f>IF(H22="","",IF(ISERROR(VLOOKUP(H22,elo!$A$2:$C$1891,3,FALSE)),"Fout",VLOOKUP(H22,elo!$A$2:$C$1891,3,FALSE)))</f>
        <v>1616</v>
      </c>
      <c r="L22" s="16">
        <v>2</v>
      </c>
      <c r="M22" s="16" t="s">
        <v>693</v>
      </c>
      <c r="N22" s="16">
        <f>IF(L22=1,3,IF(L22=2,2,IF(L22=3,1,IF(L22="","","fout"))))</f>
        <v>2</v>
      </c>
      <c r="O22" s="182">
        <f>IF(OR(N22=0,N22=1,N22=""),0,IF(N22=2,3,IF(N22=3,6,"FOUT")))</f>
        <v>3</v>
      </c>
      <c r="P22" s="182"/>
      <c r="Q22" s="182"/>
    </row>
    <row r="23" spans="1:17" ht="15">
      <c r="A23" s="16">
        <v>3</v>
      </c>
      <c r="B23" s="87">
        <v>48321</v>
      </c>
      <c r="C23" s="168" t="str">
        <f>IF(B23="","",IF(ISERROR(PROPER(VLOOKUP(B23,elo!$A$2:$C$1891,2,FALSE))),"Stamnummer niet gevonden",PROPER(VLOOKUP(B23,elo!$A$2:$C$1891,2,FALSE))))</f>
        <v>Vertongen Jurgen</v>
      </c>
      <c r="D23" s="169"/>
      <c r="E23" s="170"/>
      <c r="F23" s="16">
        <f>IF(B23="","",IF(ISERROR(VLOOKUP(B23,elo!$A$2:$C$1891,3,FALSE)),"Fout",VLOOKUP(B23,elo!$A$2:$C$1891,3,FALSE)))</f>
        <v>1400</v>
      </c>
      <c r="G23" s="16">
        <f>IF(OR(L23=0,L23=1),0,IF(L23=2,2,IF(L23=3,4,"FOUT")))</f>
        <v>4</v>
      </c>
      <c r="H23" s="87">
        <v>25933</v>
      </c>
      <c r="I23" s="168" t="str">
        <f>IF(H23="","",IF(ISERROR(PROPER(VLOOKUP(H23,elo!$A$2:$C$1891,2,FALSE))),"Stamnummer niet gevonden",PROPER(VLOOKUP(H23,elo!$A$2:$C$1891,2,FALSE))))</f>
        <v>De Weird Matthias</v>
      </c>
      <c r="J23" s="170"/>
      <c r="K23" s="16">
        <f>IF(H23="","",IF(ISERROR(VLOOKUP(H23,elo!$A$2:$C$1891,3,FALSE)),"Fout",VLOOKUP(H23,elo!$A$2:$C$1891,3,FALSE)))</f>
        <v>0</v>
      </c>
      <c r="L23" s="16">
        <v>3</v>
      </c>
      <c r="M23" s="16" t="s">
        <v>693</v>
      </c>
      <c r="N23" s="16">
        <f>IF(L23=1,3,IF(L23=2,2,IF(L23=3,1,IF(L23="","","fout"))))</f>
        <v>1</v>
      </c>
      <c r="O23" s="182">
        <f>IF(OR(N23=0,N23=1,N23=""),0,IF(N23=2,2,IF(N23=3,4,"FOUT")))</f>
        <v>0</v>
      </c>
      <c r="P23" s="182"/>
      <c r="Q23" s="182"/>
    </row>
    <row r="24" spans="1:17" ht="15">
      <c r="A24" s="16">
        <v>4</v>
      </c>
      <c r="B24" s="87">
        <v>45624</v>
      </c>
      <c r="C24" s="168" t="str">
        <f>IF(B24="","",IF(ISERROR(PROPER(VLOOKUP(B24,elo!$A$2:$C$1891,2,FALSE))),"Stamnummer niet gevonden",PROPER(VLOOKUP(B24,elo!$A$2:$C$1891,2,FALSE))))</f>
        <v>Tondeleir Jasper</v>
      </c>
      <c r="D24" s="169"/>
      <c r="E24" s="170"/>
      <c r="F24" s="16">
        <f>IF(B24="","",IF(ISERROR(VLOOKUP(B24,elo!$A$2:$C$1891,3,FALSE)),"Fout",VLOOKUP(B24,elo!$A$2:$C$1891,3,FALSE)))</f>
        <v>1147</v>
      </c>
      <c r="G24" s="16">
        <f>IF(OR(L24=0,L24=1),0,IF(L24=2,1,IF(L24=3,2,"FOUT")))</f>
        <v>2</v>
      </c>
      <c r="H24" s="87">
        <v>38016</v>
      </c>
      <c r="I24" s="168" t="str">
        <f>IF(H24="","",IF(ISERROR(PROPER(VLOOKUP(H24,elo!$A$2:$C$1891,2,FALSE))),"Stamnummer niet gevonden",PROPER(VLOOKUP(H24,elo!$A$2:$C$1891,2,FALSE))))</f>
        <v>Van Heghe Isabelle</v>
      </c>
      <c r="J24" s="170"/>
      <c r="K24" s="16">
        <f>IF(H24="","",IF(ISERROR(VLOOKUP(H24,elo!$A$2:$C$1891,3,FALSE)),"Fout",VLOOKUP(H24,elo!$A$2:$C$1891,3,FALSE)))</f>
        <v>0</v>
      </c>
      <c r="L24" s="16">
        <v>3</v>
      </c>
      <c r="M24" s="16" t="s">
        <v>693</v>
      </c>
      <c r="N24" s="16">
        <f>IF(L24=1,3,IF(L24=2,2,IF(L24=3,1,IF(L24="","","fout"))))</f>
        <v>1</v>
      </c>
      <c r="O24" s="182">
        <f>IF(OR(N24=0,N24=1,N24=""),0,IF(N24=2,1,IF(N24=3,2,"FOUT")))</f>
        <v>0</v>
      </c>
      <c r="P24" s="182"/>
      <c r="Q24" s="182"/>
    </row>
    <row r="25" spans="1:17" ht="15">
      <c r="A25" s="20"/>
      <c r="B25" s="31"/>
      <c r="C25" s="160" t="s">
        <v>701</v>
      </c>
      <c r="D25" s="161"/>
      <c r="E25" s="180"/>
      <c r="F25" s="27"/>
      <c r="G25" s="24">
        <f>SUM(G21:G24)</f>
        <v>17</v>
      </c>
      <c r="H25" s="8"/>
      <c r="I25" s="177"/>
      <c r="J25" s="177"/>
      <c r="K25" s="9"/>
      <c r="L25" s="24">
        <f>SUM(L21:L24)</f>
        <v>11</v>
      </c>
      <c r="M25" s="24" t="s">
        <v>693</v>
      </c>
      <c r="N25" s="24">
        <f>SUM(N21:N24)</f>
        <v>5</v>
      </c>
      <c r="O25" s="178">
        <f>SUM(O21:O24)</f>
        <v>3</v>
      </c>
      <c r="P25" s="167"/>
      <c r="Q25" s="179"/>
    </row>
    <row r="26" spans="1:17" ht="15">
      <c r="A26" s="20"/>
      <c r="B26" s="20"/>
      <c r="C26" s="26"/>
      <c r="D26" s="26"/>
      <c r="E26" s="26"/>
      <c r="F26" s="9"/>
      <c r="G26" s="8"/>
      <c r="H26" s="8"/>
      <c r="I26" s="23"/>
      <c r="J26" s="23"/>
      <c r="K26" s="9"/>
      <c r="L26" s="8"/>
      <c r="M26" s="8"/>
      <c r="N26" s="8"/>
      <c r="O26" s="8"/>
      <c r="P26" s="8"/>
      <c r="Q26" s="8"/>
    </row>
    <row r="27" spans="1:17" ht="15">
      <c r="A27" s="20"/>
      <c r="B27" s="20"/>
      <c r="C27" s="26"/>
      <c r="D27" s="26"/>
      <c r="E27" s="26"/>
      <c r="F27" s="9"/>
      <c r="G27" s="8"/>
      <c r="H27" s="8"/>
      <c r="I27" s="23"/>
      <c r="J27" s="23"/>
      <c r="K27" s="9"/>
      <c r="L27" s="8"/>
      <c r="M27" s="8"/>
      <c r="N27" s="8"/>
      <c r="O27" s="8"/>
      <c r="P27" s="8"/>
      <c r="Q27" s="8"/>
    </row>
    <row r="28" spans="1:17" ht="15">
      <c r="A28" s="162" t="s">
        <v>690</v>
      </c>
      <c r="B28" s="162"/>
      <c r="C28" s="162"/>
      <c r="D28" s="1" t="s">
        <v>323</v>
      </c>
      <c r="E28" s="26"/>
      <c r="F28" s="9"/>
      <c r="G28" s="8"/>
      <c r="H28" s="8"/>
      <c r="I28" s="23"/>
      <c r="J28" s="23"/>
      <c r="K28" s="9"/>
      <c r="L28" s="8"/>
      <c r="M28" s="8"/>
      <c r="N28" s="8"/>
      <c r="O28" s="8"/>
      <c r="P28" s="8"/>
      <c r="Q28" s="8"/>
    </row>
    <row r="29" spans="1:17" ht="15">
      <c r="A29" s="2"/>
      <c r="B29" s="2"/>
      <c r="C29" s="2"/>
      <c r="D29" s="2"/>
      <c r="E29" s="2"/>
      <c r="F29" s="5"/>
      <c r="G29" s="2"/>
      <c r="H29" s="2"/>
      <c r="I29" s="2"/>
      <c r="J29" s="2"/>
      <c r="K29" s="5"/>
      <c r="L29" s="2"/>
      <c r="M29" s="2"/>
      <c r="N29" s="2"/>
      <c r="O29" s="2"/>
      <c r="P29" s="2"/>
      <c r="Q29" s="2"/>
    </row>
    <row r="30" spans="1:17" ht="15">
      <c r="A30" s="7"/>
      <c r="B30" s="7"/>
      <c r="C30" s="167" t="str">
        <f>gegevens!D34</f>
        <v>S.C. Caballos Zottegem 4</v>
      </c>
      <c r="D30" s="167"/>
      <c r="E30" s="167"/>
      <c r="F30" s="167"/>
      <c r="G30" s="167"/>
      <c r="H30" s="5" t="s">
        <v>693</v>
      </c>
      <c r="I30" s="167" t="str">
        <f>gegevens!E34</f>
        <v>S.C. Jean Jaurès 2</v>
      </c>
      <c r="J30" s="167"/>
      <c r="K30" s="167"/>
      <c r="L30" s="167"/>
      <c r="M30" s="167"/>
      <c r="N30" s="10"/>
      <c r="O30" s="11">
        <f>L36</f>
        <v>6</v>
      </c>
      <c r="P30" s="12" t="s">
        <v>693</v>
      </c>
      <c r="Q30" s="13">
        <f>N36</f>
        <v>10</v>
      </c>
    </row>
    <row r="31" spans="1:17" ht="15">
      <c r="A31" s="14" t="s">
        <v>694</v>
      </c>
      <c r="B31" s="28" t="s">
        <v>695</v>
      </c>
      <c r="C31" s="181" t="s">
        <v>696</v>
      </c>
      <c r="D31" s="181"/>
      <c r="E31" s="181"/>
      <c r="F31" s="16" t="s">
        <v>697</v>
      </c>
      <c r="G31" s="14" t="s">
        <v>698</v>
      </c>
      <c r="H31" s="28" t="s">
        <v>695</v>
      </c>
      <c r="I31" s="181" t="s">
        <v>699</v>
      </c>
      <c r="J31" s="181"/>
      <c r="K31" s="16" t="s">
        <v>697</v>
      </c>
      <c r="L31" s="182" t="s">
        <v>700</v>
      </c>
      <c r="M31" s="182"/>
      <c r="N31" s="182"/>
      <c r="O31" s="182" t="s">
        <v>698</v>
      </c>
      <c r="P31" s="182"/>
      <c r="Q31" s="182"/>
    </row>
    <row r="32" spans="1:17" ht="15">
      <c r="A32" s="16">
        <v>1</v>
      </c>
      <c r="B32" s="87">
        <v>6246</v>
      </c>
      <c r="C32" s="168" t="str">
        <f>IF(B32="","",IF(ISERROR(PROPER(VLOOKUP(B32,elo!$A$2:$C$1891,2,FALSE))),"Stamnummer niet gevonden",PROPER(VLOOKUP(B32,elo!$A$2:$C$1891,2,FALSE))))</f>
        <v>Van Puyvelde Stijn</v>
      </c>
      <c r="D32" s="169"/>
      <c r="E32" s="170"/>
      <c r="F32" s="16">
        <f>IF(B32="","",IF(ISERROR(VLOOKUP(B32,elo!$A$2:$C$1891,3,FALSE)),"Fout",VLOOKUP(B32,elo!$A$2:$C$1891,3,FALSE)))</f>
        <v>1525</v>
      </c>
      <c r="G32" s="16">
        <f>IF(OR(L32=0,L32=1),0,IF(L32=2,4,IF(L32=3,8,"FOUT")))</f>
        <v>4</v>
      </c>
      <c r="H32" s="87">
        <v>17892</v>
      </c>
      <c r="I32" s="168" t="str">
        <f>IF(H32="","",IF(ISERROR(PROPER(VLOOKUP(H32,elo!$A$2:$C$1891,2,FALSE))),"Stamnummer niet gevonden",PROPER(VLOOKUP(H32,elo!$A$2:$C$1891,2,FALSE))))</f>
        <v>De Wolf Sven</v>
      </c>
      <c r="J32" s="170"/>
      <c r="K32" s="16">
        <f>IF(H32="","",IF(ISERROR(VLOOKUP(H32,elo!$A$2:$C$1891,3,FALSE)),"Fout",VLOOKUP(H32,elo!$A$2:$C$1891,3,FALSE)))</f>
        <v>1695</v>
      </c>
      <c r="L32" s="16">
        <v>2</v>
      </c>
      <c r="M32" s="16" t="s">
        <v>693</v>
      </c>
      <c r="N32" s="16">
        <f>IF(L32=1,3,IF(L32=2,2,IF(L32=3,1,IF(L32="","","fout"))))</f>
        <v>2</v>
      </c>
      <c r="O32" s="182">
        <f>IF(OR(N32=0,N32=1,N32=""),0,IF(N32=2,4,IF(N32=3,8,"FOUT")))</f>
        <v>4</v>
      </c>
      <c r="P32" s="182"/>
      <c r="Q32" s="182"/>
    </row>
    <row r="33" spans="1:17" ht="15">
      <c r="A33" s="16">
        <v>2</v>
      </c>
      <c r="B33" s="87">
        <v>6564</v>
      </c>
      <c r="C33" s="168" t="str">
        <f>IF(B33="","",IF(ISERROR(PROPER(VLOOKUP(B33,elo!$A$2:$C$1891,2,FALSE))),"Stamnummer niet gevonden",PROPER(VLOOKUP(B33,elo!$A$2:$C$1891,2,FALSE))))</f>
        <v>Kint Jean</v>
      </c>
      <c r="D33" s="169"/>
      <c r="E33" s="170"/>
      <c r="F33" s="16">
        <f>IF(B33="","",IF(ISERROR(VLOOKUP(B33,elo!$A$2:$C$1891,3,FALSE)),"Fout",VLOOKUP(B33,elo!$A$2:$C$1891,3,FALSE)))</f>
        <v>1434</v>
      </c>
      <c r="G33" s="16">
        <f>IF(OR(L33=0,L33=1),0,IF(L33=2,3,IF(L33=3,6,"FOUT")))</f>
        <v>0</v>
      </c>
      <c r="H33" s="87">
        <v>15806</v>
      </c>
      <c r="I33" s="168" t="str">
        <f>IF(H33="","",IF(ISERROR(PROPER(VLOOKUP(H33,elo!$A$2:$C$1891,2,FALSE))),"Stamnummer niet gevonden",PROPER(VLOOKUP(H33,elo!$A$2:$C$1891,2,FALSE))))</f>
        <v>Van Dorpe Filip</v>
      </c>
      <c r="J33" s="170"/>
      <c r="K33" s="16">
        <f>IF(H33="","",IF(ISERROR(VLOOKUP(H33,elo!$A$2:$C$1891,3,FALSE)),"Fout",VLOOKUP(H33,elo!$A$2:$C$1891,3,FALSE)))</f>
        <v>1698</v>
      </c>
      <c r="L33" s="16">
        <v>1</v>
      </c>
      <c r="M33" s="16" t="s">
        <v>693</v>
      </c>
      <c r="N33" s="16">
        <f>IF(L33=1,3,IF(L33=2,2,IF(L33=3,1,IF(L33="","","fout"))))</f>
        <v>3</v>
      </c>
      <c r="O33" s="182">
        <f>IF(OR(N33=0,N33=1,N33=""),0,IF(N33=2,3,IF(N33=3,6,"FOUT")))</f>
        <v>6</v>
      </c>
      <c r="P33" s="182"/>
      <c r="Q33" s="182"/>
    </row>
    <row r="34" spans="1:17" ht="15">
      <c r="A34" s="16">
        <v>3</v>
      </c>
      <c r="B34" s="87">
        <v>15032</v>
      </c>
      <c r="C34" s="168" t="str">
        <f>IF(B34="","",IF(ISERROR(PROPER(VLOOKUP(B34,elo!$A$2:$C$1891,2,FALSE))),"Stamnummer niet gevonden",PROPER(VLOOKUP(B34,elo!$A$2:$C$1891,2,FALSE))))</f>
        <v>Smekens Ruben</v>
      </c>
      <c r="D34" s="169"/>
      <c r="E34" s="170"/>
      <c r="F34" s="16">
        <f>IF(B34="","",IF(ISERROR(VLOOKUP(B34,elo!$A$2:$C$1891,3,FALSE)),"Fout",VLOOKUP(B34,elo!$A$2:$C$1891,3,FALSE)))</f>
        <v>1480</v>
      </c>
      <c r="G34" s="16">
        <f>IF(OR(L34=0,L34=1),0,IF(L34=2,2,IF(L34=3,4,"FOUT")))</f>
        <v>0</v>
      </c>
      <c r="H34" s="87">
        <v>32484</v>
      </c>
      <c r="I34" s="168" t="str">
        <f>IF(H34="","",IF(ISERROR(PROPER(VLOOKUP(H34,elo!$A$2:$C$1891,2,FALSE))),"Stamnummer niet gevonden",PROPER(VLOOKUP(H34,elo!$A$2:$C$1891,2,FALSE))))</f>
        <v>Colpaert Rudy</v>
      </c>
      <c r="J34" s="170"/>
      <c r="K34" s="16">
        <f>IF(H34="","",IF(ISERROR(VLOOKUP(H34,elo!$A$2:$C$1891,3,FALSE)),"Fout",VLOOKUP(H34,elo!$A$2:$C$1891,3,FALSE)))</f>
        <v>1456</v>
      </c>
      <c r="L34" s="16">
        <v>1</v>
      </c>
      <c r="M34" s="16" t="s">
        <v>693</v>
      </c>
      <c r="N34" s="16">
        <f>IF(L34=1,3,IF(L34=2,2,IF(L34=3,1,IF(L34="","","fout"))))</f>
        <v>3</v>
      </c>
      <c r="O34" s="182">
        <f>IF(OR(N34=0,N34=1,N34=""),0,IF(N34=2,2,IF(N34=3,4,"FOUT")))</f>
        <v>4</v>
      </c>
      <c r="P34" s="182"/>
      <c r="Q34" s="182"/>
    </row>
    <row r="35" spans="1:17" ht="15">
      <c r="A35" s="16">
        <v>4</v>
      </c>
      <c r="B35" s="87">
        <v>28762</v>
      </c>
      <c r="C35" s="168" t="str">
        <f>IF(B35="","",IF(ISERROR(PROPER(VLOOKUP(B35,elo!$A$2:$C$1891,2,FALSE))),"Stamnummer niet gevonden",PROPER(VLOOKUP(B35,elo!$A$2:$C$1891,2,FALSE))))</f>
        <v>Schroer Charlotte</v>
      </c>
      <c r="D35" s="169"/>
      <c r="E35" s="170"/>
      <c r="F35" s="16">
        <f>IF(B35="","",IF(ISERROR(VLOOKUP(B35,elo!$A$2:$C$1891,3,FALSE)),"Fout",VLOOKUP(B35,elo!$A$2:$C$1891,3,FALSE)))</f>
        <v>1308</v>
      </c>
      <c r="G35" s="16">
        <f>IF(OR(L35=0,L35=1),0,IF(L35=2,1,IF(L35=3,2,"FOUT")))</f>
        <v>1</v>
      </c>
      <c r="H35" s="87">
        <v>61921</v>
      </c>
      <c r="I35" s="168" t="str">
        <f>IF(H35="","",IF(ISERROR(PROPER(VLOOKUP(H35,elo!$A$2:$C$1891,2,FALSE))),"Stamnummer niet gevonden",PROPER(VLOOKUP(H35,elo!$A$2:$C$1891,2,FALSE))))</f>
        <v>Viste Emile</v>
      </c>
      <c r="J35" s="170"/>
      <c r="K35" s="16">
        <f>IF(H35="","",IF(ISERROR(VLOOKUP(H35,elo!$A$2:$C$1891,3,FALSE)),"Fout",VLOOKUP(H35,elo!$A$2:$C$1891,3,FALSE)))</f>
        <v>1416</v>
      </c>
      <c r="L35" s="16">
        <v>2</v>
      </c>
      <c r="M35" s="16" t="s">
        <v>693</v>
      </c>
      <c r="N35" s="16">
        <f>IF(L35=1,3,IF(L35=2,2,IF(L35=3,1,IF(L35="","","fout"))))</f>
        <v>2</v>
      </c>
      <c r="O35" s="182">
        <f>IF(OR(N35=0,N35=1,N35=""),0,IF(N35=2,1,IF(N35=3,2,"FOUT")))</f>
        <v>1</v>
      </c>
      <c r="P35" s="182"/>
      <c r="Q35" s="182"/>
    </row>
    <row r="36" spans="1:17" ht="15">
      <c r="A36" s="20"/>
      <c r="B36" s="31"/>
      <c r="C36" s="160" t="s">
        <v>701</v>
      </c>
      <c r="D36" s="161"/>
      <c r="E36" s="180"/>
      <c r="F36" s="27"/>
      <c r="G36" s="24">
        <f>SUM(G32:G35)</f>
        <v>5</v>
      </c>
      <c r="H36" s="8"/>
      <c r="I36" s="177"/>
      <c r="J36" s="177"/>
      <c r="K36" s="9"/>
      <c r="L36" s="24">
        <f>SUM(L32:L35)</f>
        <v>6</v>
      </c>
      <c r="M36" s="24" t="s">
        <v>693</v>
      </c>
      <c r="N36" s="24">
        <f>SUM(N32:N35)</f>
        <v>10</v>
      </c>
      <c r="O36" s="178">
        <f>SUM(O32:O35)</f>
        <v>15</v>
      </c>
      <c r="P36" s="167"/>
      <c r="Q36" s="179"/>
    </row>
    <row r="37" spans="1:17" ht="15">
      <c r="A37" s="20"/>
      <c r="B37" s="20"/>
      <c r="C37" s="26"/>
      <c r="D37" s="26"/>
      <c r="E37" s="26"/>
      <c r="F37" s="9"/>
      <c r="G37" s="8"/>
      <c r="H37" s="8"/>
      <c r="I37" s="23"/>
      <c r="J37" s="23"/>
      <c r="K37" s="9"/>
      <c r="L37" s="9"/>
      <c r="M37" s="9"/>
      <c r="N37" s="9"/>
      <c r="O37" s="8"/>
      <c r="P37" s="8"/>
      <c r="Q37" s="8"/>
    </row>
    <row r="38" spans="1:17" ht="15">
      <c r="A38" s="7"/>
      <c r="B38" s="7"/>
      <c r="C38" s="167" t="str">
        <f>gegevens!D35</f>
        <v>S.C. Caballos Zottegem 3</v>
      </c>
      <c r="D38" s="167"/>
      <c r="E38" s="167"/>
      <c r="F38" s="167"/>
      <c r="G38" s="167"/>
      <c r="H38" s="5" t="s">
        <v>693</v>
      </c>
      <c r="I38" s="167" t="str">
        <f>gegevens!E35</f>
        <v>Wachtebeke</v>
      </c>
      <c r="J38" s="167"/>
      <c r="K38" s="167"/>
      <c r="L38" s="167"/>
      <c r="M38" s="167"/>
      <c r="N38" s="10"/>
      <c r="O38" s="11">
        <f>L44</f>
        <v>11</v>
      </c>
      <c r="P38" s="12" t="s">
        <v>693</v>
      </c>
      <c r="Q38" s="13">
        <f>N44</f>
        <v>5</v>
      </c>
    </row>
    <row r="39" spans="1:17" ht="15">
      <c r="A39" s="14" t="s">
        <v>694</v>
      </c>
      <c r="B39" s="28" t="s">
        <v>695</v>
      </c>
      <c r="C39" s="181" t="s">
        <v>696</v>
      </c>
      <c r="D39" s="181"/>
      <c r="E39" s="181"/>
      <c r="F39" s="16" t="s">
        <v>697</v>
      </c>
      <c r="G39" s="14" t="s">
        <v>698</v>
      </c>
      <c r="H39" s="28" t="s">
        <v>695</v>
      </c>
      <c r="I39" s="181" t="s">
        <v>699</v>
      </c>
      <c r="J39" s="181"/>
      <c r="K39" s="16" t="s">
        <v>697</v>
      </c>
      <c r="L39" s="182" t="s">
        <v>700</v>
      </c>
      <c r="M39" s="182"/>
      <c r="N39" s="182"/>
      <c r="O39" s="182" t="s">
        <v>698</v>
      </c>
      <c r="P39" s="182"/>
      <c r="Q39" s="182"/>
    </row>
    <row r="40" spans="1:17" ht="15">
      <c r="A40" s="16">
        <v>1</v>
      </c>
      <c r="B40" s="87">
        <v>4936</v>
      </c>
      <c r="C40" s="168" t="str">
        <f>IF(B40="","",IF(ISERROR(PROPER(VLOOKUP(B40,elo!$A$2:$C$1891,2,FALSE))),"Stamnummer niet gevonden",PROPER(VLOOKUP(B40,elo!$A$2:$C$1891,2,FALSE))))</f>
        <v>Ghyselen Wouter</v>
      </c>
      <c r="D40" s="169"/>
      <c r="E40" s="170"/>
      <c r="F40" s="16">
        <f>IF(B40="","",IF(ISERROR(VLOOKUP(B40,elo!$A$2:$C$1891,3,FALSE)),"Fout",VLOOKUP(B40,elo!$A$2:$C$1891,3,FALSE)))</f>
        <v>1801</v>
      </c>
      <c r="G40" s="16">
        <f>IF(OR(L40=0,L40=1),0,IF(L40=2,4,IF(L40=3,8,"FOUT")))</f>
        <v>8</v>
      </c>
      <c r="H40" s="87">
        <v>21857</v>
      </c>
      <c r="I40" s="168" t="str">
        <f>IF(H40="","",IF(ISERROR(PROPER(VLOOKUP(H40,elo!$A$2:$C$1891,2,FALSE))),"Stamnummer niet gevonden",PROPER(VLOOKUP(H40,elo!$A$2:$C$1891,2,FALSE))))</f>
        <v>Dhuyvetter Koen</v>
      </c>
      <c r="J40" s="170"/>
      <c r="K40" s="16">
        <f>IF(H40="","",IF(ISERROR(VLOOKUP(H40,elo!$A$2:$C$1891,3,FALSE)),"Fout",VLOOKUP(H40,elo!$A$2:$C$1891,3,FALSE)))</f>
        <v>1643</v>
      </c>
      <c r="L40" s="16">
        <v>3</v>
      </c>
      <c r="M40" s="16" t="s">
        <v>693</v>
      </c>
      <c r="N40" s="16">
        <f>IF(L40=1,3,IF(L40=2,2,IF(L40=3,1,IF(L40="","","fout"))))</f>
        <v>1</v>
      </c>
      <c r="O40" s="182">
        <f>IF(OR(N40=0,N40=1,N40=""),0,IF(N40=2,4,IF(N40=3,8,"FOUT")))</f>
        <v>0</v>
      </c>
      <c r="P40" s="182"/>
      <c r="Q40" s="182"/>
    </row>
    <row r="41" spans="1:17" ht="15">
      <c r="A41" s="16">
        <v>2</v>
      </c>
      <c r="B41" s="87">
        <v>23809</v>
      </c>
      <c r="C41" s="168" t="str">
        <f>IF(B41="","",IF(ISERROR(PROPER(VLOOKUP(B41,elo!$A$2:$C$1891,2,FALSE))),"Stamnummer niet gevonden",PROPER(VLOOKUP(B41,elo!$A$2:$C$1891,2,FALSE))))</f>
        <v>Gyselinck Jelle</v>
      </c>
      <c r="D41" s="169"/>
      <c r="E41" s="170"/>
      <c r="F41" s="16">
        <f>IF(B41="","",IF(ISERROR(VLOOKUP(B41,elo!$A$2:$C$1891,3,FALSE)),"Fout",VLOOKUP(B41,elo!$A$2:$C$1891,3,FALSE)))</f>
        <v>1675</v>
      </c>
      <c r="G41" s="16">
        <f>IF(OR(L41=0,L41=1),0,IF(L41=2,3,IF(L41=3,6,"FOUT")))</f>
        <v>6</v>
      </c>
      <c r="H41" s="87">
        <v>47589</v>
      </c>
      <c r="I41" s="168" t="str">
        <f>IF(H41="","",IF(ISERROR(PROPER(VLOOKUP(H41,elo!$A$2:$C$1891,2,FALSE))),"Stamnummer niet gevonden",PROPER(VLOOKUP(H41,elo!$A$2:$C$1891,2,FALSE))))</f>
        <v>Claeys Patrick</v>
      </c>
      <c r="J41" s="170"/>
      <c r="K41" s="16">
        <f>IF(H41="","",IF(ISERROR(VLOOKUP(H41,elo!$A$2:$C$1891,3,FALSE)),"Fout",VLOOKUP(H41,elo!$A$2:$C$1891,3,FALSE)))</f>
        <v>1539</v>
      </c>
      <c r="L41" s="16">
        <v>3</v>
      </c>
      <c r="M41" s="16" t="s">
        <v>693</v>
      </c>
      <c r="N41" s="16">
        <f>IF(L41=1,3,IF(L41=2,2,IF(L41=3,1,IF(L41="","","fout"))))</f>
        <v>1</v>
      </c>
      <c r="O41" s="182">
        <f>IF(OR(N41=0,N41=1,N41=""),0,IF(N41=2,3,IF(N41=3,6,"FOUT")))</f>
        <v>0</v>
      </c>
      <c r="P41" s="182"/>
      <c r="Q41" s="182"/>
    </row>
    <row r="42" spans="1:17" ht="15">
      <c r="A42" s="16">
        <v>3</v>
      </c>
      <c r="B42" s="87">
        <v>25062</v>
      </c>
      <c r="C42" s="168" t="str">
        <f>IF(B42="","",IF(ISERROR(PROPER(VLOOKUP(B42,elo!$A$2:$C$1891,2,FALSE))),"Stamnummer niet gevonden",PROPER(VLOOKUP(B42,elo!$A$2:$C$1891,2,FALSE))))</f>
        <v>Van Melkebeke Willem</v>
      </c>
      <c r="D42" s="169"/>
      <c r="E42" s="170"/>
      <c r="F42" s="16">
        <f>IF(B42="","",IF(ISERROR(VLOOKUP(B42,elo!$A$2:$C$1891,3,FALSE)),"Fout",VLOOKUP(B42,elo!$A$2:$C$1891,3,FALSE)))</f>
        <v>1707</v>
      </c>
      <c r="G42" s="16">
        <f>IF(OR(L42=0,L42=1),0,IF(L42=2,2,IF(L42=3,4,"FOUT")))</f>
        <v>4</v>
      </c>
      <c r="H42" s="87">
        <v>10944</v>
      </c>
      <c r="I42" s="168" t="str">
        <f>IF(H42="","",IF(ISERROR(PROPER(VLOOKUP(H42,elo!$A$2:$C$1891,2,FALSE))),"Stamnummer niet gevonden",PROPER(VLOOKUP(H42,elo!$A$2:$C$1891,2,FALSE))))</f>
        <v>Meirpoel Bjorn</v>
      </c>
      <c r="J42" s="170"/>
      <c r="K42" s="16">
        <f>IF(H42="","",IF(ISERROR(VLOOKUP(H42,elo!$A$2:$C$1891,3,FALSE)),"Fout",VLOOKUP(H42,elo!$A$2:$C$1891,3,FALSE)))</f>
        <v>1333</v>
      </c>
      <c r="L42" s="16">
        <v>3</v>
      </c>
      <c r="M42" s="16" t="s">
        <v>693</v>
      </c>
      <c r="N42" s="16">
        <f>IF(L42=1,3,IF(L42=2,2,IF(L42=3,1,IF(L42="","","fout"))))</f>
        <v>1</v>
      </c>
      <c r="O42" s="182">
        <f>IF(OR(N42=0,N42=1,N42=""),0,IF(N42=2,2,IF(N42=3,4,"FOUT")))</f>
        <v>0</v>
      </c>
      <c r="P42" s="182"/>
      <c r="Q42" s="182"/>
    </row>
    <row r="43" spans="1:17" ht="15">
      <c r="A43" s="16">
        <v>4</v>
      </c>
      <c r="B43" s="87">
        <v>52019</v>
      </c>
      <c r="C43" s="168" t="str">
        <f>IF(B43="","",IF(ISERROR(PROPER(VLOOKUP(B43,elo!$A$2:$C$1891,2,FALSE))),"Stamnummer niet gevonden",PROPER(VLOOKUP(B43,elo!$A$2:$C$1891,2,FALSE))))</f>
        <v>Poelman Geoffrey</v>
      </c>
      <c r="D43" s="169"/>
      <c r="E43" s="170"/>
      <c r="F43" s="16">
        <f>IF(B43="","",IF(ISERROR(VLOOKUP(B43,elo!$A$2:$C$1891,3,FALSE)),"Fout",VLOOKUP(B43,elo!$A$2:$C$1891,3,FALSE)))</f>
        <v>1573</v>
      </c>
      <c r="G43" s="16">
        <f>IF(OR(L43=0,L43=1),0,IF(L43=2,1,IF(L43=3,2,"FOUT")))</f>
        <v>1</v>
      </c>
      <c r="H43" s="87">
        <v>11402</v>
      </c>
      <c r="I43" s="168" t="str">
        <f>IF(H43="","",IF(ISERROR(PROPER(VLOOKUP(H43,elo!$A$2:$C$1891,2,FALSE))),"Stamnummer niet gevonden",PROPER(VLOOKUP(H43,elo!$A$2:$C$1891,2,FALSE))))</f>
        <v>Langenhuysen Timothy</v>
      </c>
      <c r="J43" s="170"/>
      <c r="K43" s="16">
        <f>IF(H43="","",IF(ISERROR(VLOOKUP(H43,elo!$A$2:$C$1891,3,FALSE)),"Fout",VLOOKUP(H43,elo!$A$2:$C$1891,3,FALSE)))</f>
        <v>0</v>
      </c>
      <c r="L43" s="16">
        <v>2</v>
      </c>
      <c r="M43" s="16" t="s">
        <v>693</v>
      </c>
      <c r="N43" s="16">
        <f>IF(L43=1,3,IF(L43=2,2,IF(L43=3,1,IF(L43="","","fout"))))</f>
        <v>2</v>
      </c>
      <c r="O43" s="182">
        <f>IF(OR(N43=0,N43=1,N43=""),0,IF(N43=2,1,IF(N43=3,2,"FOUT")))</f>
        <v>1</v>
      </c>
      <c r="P43" s="182"/>
      <c r="Q43" s="182"/>
    </row>
    <row r="44" spans="1:17" ht="15">
      <c r="A44" s="20"/>
      <c r="B44" s="31"/>
      <c r="C44" s="160" t="s">
        <v>701</v>
      </c>
      <c r="D44" s="161"/>
      <c r="E44" s="180"/>
      <c r="F44" s="27"/>
      <c r="G44" s="24">
        <f>SUM(G40:G43)</f>
        <v>19</v>
      </c>
      <c r="H44" s="8"/>
      <c r="I44" s="177"/>
      <c r="J44" s="177"/>
      <c r="K44" s="9"/>
      <c r="L44" s="24">
        <f>SUM(L40:L43)</f>
        <v>11</v>
      </c>
      <c r="M44" s="24" t="s">
        <v>693</v>
      </c>
      <c r="N44" s="24">
        <f>SUM(N40:N43)</f>
        <v>5</v>
      </c>
      <c r="O44" s="178">
        <f>SUM(O40:O43)</f>
        <v>1</v>
      </c>
      <c r="P44" s="167"/>
      <c r="Q44" s="179"/>
    </row>
    <row r="45" spans="1:17" ht="15">
      <c r="A45" s="20"/>
      <c r="B45" s="20"/>
      <c r="C45" s="26"/>
      <c r="D45" s="26"/>
      <c r="E45" s="26"/>
      <c r="F45" s="9"/>
      <c r="G45" s="8"/>
      <c r="H45" s="8"/>
      <c r="I45" s="23"/>
      <c r="J45" s="23"/>
      <c r="K45" s="9"/>
      <c r="L45" s="9"/>
      <c r="M45" s="9"/>
      <c r="N45" s="9"/>
      <c r="O45" s="8"/>
      <c r="P45" s="8"/>
      <c r="Q45" s="8"/>
    </row>
    <row r="46" spans="1:17" ht="15">
      <c r="A46" s="7"/>
      <c r="B46" s="7"/>
      <c r="C46" s="167" t="str">
        <f>gegevens!D36</f>
        <v>Wetteren</v>
      </c>
      <c r="D46" s="167"/>
      <c r="E46" s="167"/>
      <c r="F46" s="167"/>
      <c r="G46" s="167"/>
      <c r="H46" s="5" t="s">
        <v>693</v>
      </c>
      <c r="I46" s="167" t="str">
        <f>gegevens!E36</f>
        <v>De Mercatel 2</v>
      </c>
      <c r="J46" s="167"/>
      <c r="K46" s="167"/>
      <c r="L46" s="167"/>
      <c r="M46" s="167"/>
      <c r="N46" s="10"/>
      <c r="O46" s="11">
        <f>L52</f>
        <v>9</v>
      </c>
      <c r="P46" s="12" t="s">
        <v>693</v>
      </c>
      <c r="Q46" s="13">
        <f>N52</f>
        <v>7</v>
      </c>
    </row>
    <row r="47" spans="1:17" ht="15">
      <c r="A47" s="14" t="s">
        <v>694</v>
      </c>
      <c r="B47" s="28" t="s">
        <v>695</v>
      </c>
      <c r="C47" s="181" t="s">
        <v>696</v>
      </c>
      <c r="D47" s="181"/>
      <c r="E47" s="181"/>
      <c r="F47" s="16" t="s">
        <v>697</v>
      </c>
      <c r="G47" s="14" t="s">
        <v>698</v>
      </c>
      <c r="H47" s="28" t="s">
        <v>695</v>
      </c>
      <c r="I47" s="181" t="s">
        <v>699</v>
      </c>
      <c r="J47" s="181"/>
      <c r="K47" s="16" t="s">
        <v>697</v>
      </c>
      <c r="L47" s="182" t="s">
        <v>700</v>
      </c>
      <c r="M47" s="182"/>
      <c r="N47" s="182"/>
      <c r="O47" s="182" t="s">
        <v>698</v>
      </c>
      <c r="P47" s="182"/>
      <c r="Q47" s="182"/>
    </row>
    <row r="48" spans="1:17" ht="15">
      <c r="A48" s="16">
        <v>1</v>
      </c>
      <c r="B48" s="87">
        <v>50067</v>
      </c>
      <c r="C48" s="168" t="str">
        <f>IF(B48="","",IF(ISERROR(PROPER(VLOOKUP(B48,elo!$A$2:$C$1891,2,FALSE))),"Stamnummer niet gevonden",PROPER(VLOOKUP(B48,elo!$A$2:$C$1891,2,FALSE))))</f>
        <v>Van Heddeghem Klaas</v>
      </c>
      <c r="D48" s="169"/>
      <c r="E48" s="170"/>
      <c r="F48" s="16">
        <f>IF(B48="","",IF(ISERROR(VLOOKUP(B48,elo!$A$2:$C$1891,3,FALSE)),"Fout",VLOOKUP(B48,elo!$A$2:$C$1891,3,FALSE)))</f>
        <v>1578</v>
      </c>
      <c r="G48" s="16">
        <f>IF(OR(L48=0,L48=1),0,IF(L48=2,4,IF(L48=3,8,"FOUT")))</f>
        <v>8</v>
      </c>
      <c r="H48" s="87">
        <v>31534</v>
      </c>
      <c r="I48" s="168" t="str">
        <f>IF(H48="","",IF(ISERROR(PROPER(VLOOKUP(H48,elo!$A$2:$C$1891,2,FALSE))),"Stamnummer niet gevonden",PROPER(VLOOKUP(H48,elo!$A$2:$C$1891,2,FALSE))))</f>
        <v>Coppens Hendrik</v>
      </c>
      <c r="J48" s="170"/>
      <c r="K48" s="16">
        <f>IF(H48="","",IF(ISERROR(VLOOKUP(H48,elo!$A$2:$C$1891,3,FALSE)),"Fout",VLOOKUP(H48,elo!$A$2:$C$1891,3,FALSE)))</f>
        <v>1558</v>
      </c>
      <c r="L48" s="16">
        <v>3</v>
      </c>
      <c r="M48" s="16" t="s">
        <v>693</v>
      </c>
      <c r="N48" s="16">
        <f>IF(L48=1,3,IF(L48=2,2,IF(L48=3,1,IF(L48="","","fout"))))</f>
        <v>1</v>
      </c>
      <c r="O48" s="182">
        <f>IF(OR(N48=0,N48=1,N48=""),0,IF(N48=2,4,IF(N48=3,8,"FOUT")))</f>
        <v>0</v>
      </c>
      <c r="P48" s="182"/>
      <c r="Q48" s="182"/>
    </row>
    <row r="49" spans="1:17" ht="15">
      <c r="A49" s="16">
        <v>2</v>
      </c>
      <c r="B49" s="87">
        <v>41254</v>
      </c>
      <c r="C49" s="168" t="str">
        <f>IF(B49="","",IF(ISERROR(PROPER(VLOOKUP(B49,elo!$A$2:$C$1891,2,FALSE))),"Stamnummer niet gevonden",PROPER(VLOOKUP(B49,elo!$A$2:$C$1891,2,FALSE))))</f>
        <v>Carlier Sven</v>
      </c>
      <c r="D49" s="169"/>
      <c r="E49" s="170"/>
      <c r="F49" s="16">
        <f>IF(B49="","",IF(ISERROR(VLOOKUP(B49,elo!$A$2:$C$1891,3,FALSE)),"Fout",VLOOKUP(B49,elo!$A$2:$C$1891,3,FALSE)))</f>
        <v>1243</v>
      </c>
      <c r="G49" s="16">
        <f>IF(OR(L49=0,L49=1),0,IF(L49=2,3,IF(L49=3,6,"FOUT")))</f>
        <v>6</v>
      </c>
      <c r="H49" s="87">
        <v>42781</v>
      </c>
      <c r="I49" s="168" t="str">
        <f>IF(H49="","",IF(ISERROR(PROPER(VLOOKUP(H49,elo!$A$2:$C$1891,2,FALSE))),"Stamnummer niet gevonden",PROPER(VLOOKUP(H49,elo!$A$2:$C$1891,2,FALSE))))</f>
        <v>Bral Patrick</v>
      </c>
      <c r="J49" s="170"/>
      <c r="K49" s="16">
        <f>IF(H49="","",IF(ISERROR(VLOOKUP(H49,elo!$A$2:$C$1891,3,FALSE)),"Fout",VLOOKUP(H49,elo!$A$2:$C$1891,3,FALSE)))</f>
        <v>1495</v>
      </c>
      <c r="L49" s="16">
        <v>3</v>
      </c>
      <c r="M49" s="16" t="s">
        <v>693</v>
      </c>
      <c r="N49" s="16">
        <f>IF(L49=1,3,IF(L49=2,2,IF(L49=3,1,IF(L49="","","fout"))))</f>
        <v>1</v>
      </c>
      <c r="O49" s="182">
        <f>IF(OR(N49=0,N49=1,N49=""),0,IF(N49=2,3,IF(N49=3,6,"FOUT")))</f>
        <v>0</v>
      </c>
      <c r="P49" s="182"/>
      <c r="Q49" s="182"/>
    </row>
    <row r="50" spans="1:17" ht="15">
      <c r="A50" s="16">
        <v>3</v>
      </c>
      <c r="B50" s="87">
        <v>11067</v>
      </c>
      <c r="C50" s="168" t="str">
        <f>IF(B50="","",IF(ISERROR(PROPER(VLOOKUP(B50,elo!$A$2:$C$1891,2,FALSE))),"Stamnummer niet gevonden",PROPER(VLOOKUP(B50,elo!$A$2:$C$1891,2,FALSE))))</f>
        <v>Van Hecke Pascal</v>
      </c>
      <c r="D50" s="169"/>
      <c r="E50" s="170"/>
      <c r="F50" s="16">
        <f>IF(B50="","",IF(ISERROR(VLOOKUP(B50,elo!$A$2:$C$1891,3,FALSE)),"Fout",VLOOKUP(B50,elo!$A$2:$C$1891,3,FALSE)))</f>
        <v>0</v>
      </c>
      <c r="G50" s="16">
        <f>IF(OR(L50=0,L50=1),0,IF(L50=2,2,IF(L50=3,4,"FOUT")))</f>
        <v>0</v>
      </c>
      <c r="H50" s="87">
        <v>14885</v>
      </c>
      <c r="I50" s="168" t="str">
        <f>IF(H50="","",IF(ISERROR(PROPER(VLOOKUP(H50,elo!$A$2:$C$1891,2,FALSE))),"Stamnummer niet gevonden",PROPER(VLOOKUP(H50,elo!$A$2:$C$1891,2,FALSE))))</f>
        <v>Herremerre Pierre</v>
      </c>
      <c r="J50" s="170"/>
      <c r="K50" s="16">
        <f>IF(H50="","",IF(ISERROR(VLOOKUP(H50,elo!$A$2:$C$1891,3,FALSE)),"Fout",VLOOKUP(H50,elo!$A$2:$C$1891,3,FALSE)))</f>
        <v>1466</v>
      </c>
      <c r="L50" s="16">
        <v>1</v>
      </c>
      <c r="M50" s="16" t="s">
        <v>693</v>
      </c>
      <c r="N50" s="16">
        <f>IF(L50=1,3,IF(L50=2,2,IF(L50=3,1,IF(L50="","","fout"))))</f>
        <v>3</v>
      </c>
      <c r="O50" s="182">
        <f>IF(OR(N50=0,N50=1,N50=""),0,IF(N50=2,2,IF(N50=3,4,"FOUT")))</f>
        <v>4</v>
      </c>
      <c r="P50" s="182"/>
      <c r="Q50" s="182"/>
    </row>
    <row r="51" spans="1:17" ht="15">
      <c r="A51" s="16">
        <v>4</v>
      </c>
      <c r="B51" s="87">
        <v>11564</v>
      </c>
      <c r="C51" s="168" t="str">
        <f>IF(B51="","",IF(ISERROR(PROPER(VLOOKUP(B51,elo!$A$2:$C$1891,2,FALSE))),"Stamnummer niet gevonden",PROPER(VLOOKUP(B51,elo!$A$2:$C$1891,2,FALSE))))</f>
        <v>Desmet Sven</v>
      </c>
      <c r="D51" s="169"/>
      <c r="E51" s="170"/>
      <c r="F51" s="16">
        <f>IF(B51="","",IF(ISERROR(VLOOKUP(B51,elo!$A$2:$C$1891,3,FALSE)),"Fout",VLOOKUP(B51,elo!$A$2:$C$1891,3,FALSE)))</f>
        <v>0</v>
      </c>
      <c r="G51" s="16">
        <f>IF(OR(L51=0,L51=1),0,IF(L51=2,1,IF(L51=3,2,"FOUT")))</f>
        <v>1</v>
      </c>
      <c r="H51" s="87">
        <v>50458</v>
      </c>
      <c r="I51" s="168" t="str">
        <f>IF(H51="","",IF(ISERROR(PROPER(VLOOKUP(H51,elo!$A$2:$C$1891,2,FALSE))),"Stamnummer niet gevonden",PROPER(VLOOKUP(H51,elo!$A$2:$C$1891,2,FALSE))))</f>
        <v>De Smedt Yves</v>
      </c>
      <c r="J51" s="170"/>
      <c r="K51" s="16">
        <f>IF(H51="","",IF(ISERROR(VLOOKUP(H51,elo!$A$2:$C$1891,3,FALSE)),"Fout",VLOOKUP(H51,elo!$A$2:$C$1891,3,FALSE)))</f>
        <v>1377</v>
      </c>
      <c r="L51" s="16">
        <v>2</v>
      </c>
      <c r="M51" s="16" t="s">
        <v>693</v>
      </c>
      <c r="N51" s="16">
        <f>IF(L51=1,3,IF(L51=2,2,IF(L51=3,1,IF(L51="","","fout"))))</f>
        <v>2</v>
      </c>
      <c r="O51" s="182">
        <f>IF(OR(N51=0,N51=1,N51=""),0,IF(N51=2,1,IF(N51=3,2,"FOUT")))</f>
        <v>1</v>
      </c>
      <c r="P51" s="182"/>
      <c r="Q51" s="182"/>
    </row>
    <row r="52" spans="1:17" ht="15">
      <c r="A52" s="20"/>
      <c r="B52" s="31"/>
      <c r="C52" s="160" t="s">
        <v>701</v>
      </c>
      <c r="D52" s="161"/>
      <c r="E52" s="180"/>
      <c r="F52" s="27"/>
      <c r="G52" s="24">
        <f>SUM(G48:G51)</f>
        <v>15</v>
      </c>
      <c r="H52" s="8"/>
      <c r="I52" s="177"/>
      <c r="J52" s="177"/>
      <c r="K52" s="9"/>
      <c r="L52" s="24">
        <f>SUM(L48:L51)</f>
        <v>9</v>
      </c>
      <c r="M52" s="24" t="s">
        <v>693</v>
      </c>
      <c r="N52" s="24">
        <f>SUM(N48:N51)</f>
        <v>7</v>
      </c>
      <c r="O52" s="178">
        <f>SUM(O48:O51)</f>
        <v>5</v>
      </c>
      <c r="P52" s="167"/>
      <c r="Q52" s="179"/>
    </row>
    <row r="53" spans="1:17" ht="15">
      <c r="A53" s="20"/>
      <c r="B53" s="20"/>
      <c r="C53" s="26"/>
      <c r="D53" s="26"/>
      <c r="E53" s="26"/>
      <c r="F53" s="9"/>
      <c r="G53" s="8"/>
      <c r="H53" s="8"/>
      <c r="I53" s="23"/>
      <c r="J53" s="23"/>
      <c r="K53" s="9"/>
      <c r="L53" s="8"/>
      <c r="M53" s="8"/>
      <c r="N53" s="8"/>
      <c r="O53" s="8"/>
      <c r="P53" s="8"/>
      <c r="Q53" s="8"/>
    </row>
    <row r="54" spans="1:17" ht="15.75" thickBot="1">
      <c r="A54" s="20"/>
      <c r="B54" s="20"/>
      <c r="C54" s="26"/>
      <c r="D54" s="26"/>
      <c r="E54" s="26"/>
      <c r="F54" s="9"/>
      <c r="G54" s="8"/>
      <c r="H54" s="8"/>
      <c r="I54" s="23"/>
      <c r="J54" s="23"/>
      <c r="K54" s="9"/>
      <c r="L54" s="9"/>
      <c r="M54" s="9"/>
      <c r="N54" s="9"/>
      <c r="O54" s="8"/>
      <c r="P54" s="8"/>
      <c r="Q54" s="8"/>
    </row>
    <row r="55" spans="1:6" ht="15" thickBot="1">
      <c r="A55" s="186" t="s">
        <v>1002</v>
      </c>
      <c r="B55" s="184"/>
      <c r="C55" s="184"/>
      <c r="D55" s="184"/>
      <c r="E55" s="184"/>
      <c r="F55" s="185"/>
    </row>
    <row r="56" spans="1:6" ht="15.75">
      <c r="A56" s="43">
        <v>1</v>
      </c>
      <c r="B56" s="61" t="str">
        <f>'R 1'!B59</f>
        <v>S.C. Jean Jaurès 1</v>
      </c>
      <c r="C56" s="62"/>
      <c r="D56" s="119"/>
      <c r="E56" s="116">
        <f>IF(ISERROR(VLOOKUP(B56,gegevens!$X$13:$Z$18,1,FALSE)=0),VLOOKUP(B56,'R 4'!$B$56:$F$62,4,FALSE),(VLOOKUP(B56,'R 4'!$B$56:$F$62,4,FALSE))+VLOOKUP(B56,gegevens!$X$13:$Z$18,2,FALSE))</f>
        <v>41</v>
      </c>
      <c r="F56" s="117">
        <f>IF(ISERROR(VLOOKUP(B56,gegevens!$X$13:$Z$18,1,FALSE)=0),VLOOKUP(B56,'R 4'!$B$56:$F$62,5,FALSE),(VLOOKUP(B56,'R 4'!$B$56:$F$62,5,FALSE))+VLOOKUP(B56,gegevens!$X$13:$Z$18,3,FALSE))</f>
        <v>51</v>
      </c>
    </row>
    <row r="57" spans="1:6" ht="15.75">
      <c r="A57" s="33">
        <v>2</v>
      </c>
      <c r="B57" s="61" t="str">
        <f>'R 1'!B57</f>
        <v>S.C. Caballos Zottegem 5</v>
      </c>
      <c r="C57" s="52"/>
      <c r="D57" s="53"/>
      <c r="E57" s="60">
        <f>IF(ISERROR(VLOOKUP(B57,gegevens!$X$13:$Z$18,1,FALSE)=0),VLOOKUP(B57,'R 4'!$B$56:$F$62,4,FALSE),(VLOOKUP(B57,'R 4'!$B$56:$F$62,4,FALSE))+VLOOKUP(B57,gegevens!$X$13:$Z$18,2,FALSE))</f>
        <v>37</v>
      </c>
      <c r="F57" s="65">
        <f>IF(ISERROR(VLOOKUP(B57,gegevens!$X$13:$Z$18,1,FALSE)=0),VLOOKUP(B57,'R 4'!$B$56:$F$62,5,FALSE),(VLOOKUP(B57,'R 4'!$B$56:$F$62,5,FALSE))+VLOOKUP(B57,gegevens!$X$13:$Z$18,3,FALSE))</f>
        <v>48</v>
      </c>
    </row>
    <row r="58" spans="1:6" ht="15.75">
      <c r="A58" s="33">
        <v>3</v>
      </c>
      <c r="B58" s="61" t="str">
        <f>'R 1'!B62</f>
        <v>K.G.S.R.L. 2</v>
      </c>
      <c r="C58" s="52"/>
      <c r="D58" s="53"/>
      <c r="E58" s="60">
        <f>IF(ISERROR(VLOOKUP(B58,gegevens!$X$13:$Z$18,1,FALSE)=0),VLOOKUP(B58,'R 4'!$B$56:$F$62,4,FALSE),(VLOOKUP(B58,'R 4'!$B$56:$F$62,4,FALSE))+VLOOKUP(B58,gegevens!$X$13:$Z$18,2,FALSE))</f>
        <v>37</v>
      </c>
      <c r="F58" s="65">
        <f>IF(ISERROR(VLOOKUP(B58,gegevens!$X$13:$Z$18,1,FALSE)=0),VLOOKUP(B58,'R 4'!$B$56:$F$62,5,FALSE),(VLOOKUP(B58,'R 4'!$B$56:$F$62,5,FALSE))+VLOOKUP(B58,gegevens!$X$13:$Z$18,3,FALSE))</f>
        <v>44</v>
      </c>
    </row>
    <row r="59" spans="1:6" ht="15.75">
      <c r="A59" s="33">
        <v>4</v>
      </c>
      <c r="B59" s="61" t="str">
        <f>'R 1'!B56</f>
        <v>Colle Sint Niklaas</v>
      </c>
      <c r="C59" s="54"/>
      <c r="D59" s="55"/>
      <c r="E59" s="60">
        <f>IF(ISERROR(VLOOKUP(B59,gegevens!$X$13:$Z$18,1,FALSE)=0),VLOOKUP(B59,'R 4'!$B$56:$F$62,4,FALSE),(VLOOKUP(B59,'R 4'!$B$56:$F$62,4,FALSE))+VLOOKUP(B59,gegevens!$X$13:$Z$18,2,FALSE))</f>
        <v>34</v>
      </c>
      <c r="F59" s="65">
        <f>IF(ISERROR(VLOOKUP(B59,gegevens!$X$13:$Z$18,1,FALSE)=0),VLOOKUP(B59,'R 4'!$B$56:$F$62,5,FALSE),(VLOOKUP(B59,'R 4'!$B$56:$F$62,5,FALSE))+VLOOKUP(B59,gegevens!$X$13:$Z$18,3,FALSE))</f>
        <v>47</v>
      </c>
    </row>
    <row r="60" spans="1:17" ht="15.75">
      <c r="A60" s="33">
        <v>5</v>
      </c>
      <c r="B60" s="61" t="str">
        <f>'R 1'!B60</f>
        <v>S.C. Caballos Zottegem 6</v>
      </c>
      <c r="C60" s="52"/>
      <c r="D60" s="53"/>
      <c r="E60" s="60">
        <f>IF(ISERROR(VLOOKUP(B60,gegevens!$X$13:$Z$18,1,FALSE)=0),VLOOKUP(B60,'R 4'!$B$56:$F$62,4,FALSE),(VLOOKUP(B60,'R 4'!$B$56:$F$62,4,FALSE))+VLOOKUP(B60,gegevens!$X$13:$Z$18,2,FALSE))</f>
        <v>33</v>
      </c>
      <c r="F60" s="65">
        <f>IF(ISERROR(VLOOKUP(B60,gegevens!$X$13:$Z$18,1,FALSE)=0),VLOOKUP(B60,'R 4'!$B$56:$F$62,5,FALSE),(VLOOKUP(B60,'R 4'!$B$56:$F$62,5,FALSE))+VLOOKUP(B60,gegevens!$X$13:$Z$18,3,FALSE))</f>
        <v>44</v>
      </c>
      <c r="G60" s="20"/>
      <c r="H60" s="20"/>
      <c r="I60" s="20"/>
      <c r="J60" s="8"/>
      <c r="K60" s="8"/>
      <c r="L60" s="8"/>
      <c r="M60" s="8"/>
      <c r="N60" s="8"/>
      <c r="O60" s="8"/>
      <c r="P60" s="8"/>
      <c r="Q60" s="8"/>
    </row>
    <row r="61" spans="1:17" ht="15.75">
      <c r="A61" s="33">
        <v>6</v>
      </c>
      <c r="B61" s="61" t="str">
        <f>'R 1'!B58</f>
        <v>De Mercatel 3</v>
      </c>
      <c r="C61" s="52"/>
      <c r="D61" s="53"/>
      <c r="E61" s="60">
        <f>IF(ISERROR(VLOOKUP(B61,gegevens!$X$13:$Z$18,1,FALSE)=0),VLOOKUP(B61,'R 4'!$B$56:$F$62,4,FALSE),(VLOOKUP(B61,'R 4'!$B$56:$F$62,4,FALSE))+VLOOKUP(B61,gegevens!$X$13:$Z$18,2,FALSE))</f>
        <v>31</v>
      </c>
      <c r="F61" s="65">
        <f>IF(ISERROR(VLOOKUP(B61,gegevens!$X$13:$Z$18,1,FALSE)=0),VLOOKUP(B61,'R 4'!$B$56:$F$62,5,FALSE),(VLOOKUP(B61,'R 4'!$B$56:$F$62,5,FALSE))+VLOOKUP(B61,gegevens!$X$13:$Z$18,3,FALSE))</f>
        <v>36</v>
      </c>
      <c r="G61" s="20"/>
      <c r="H61" s="34"/>
      <c r="I61" s="25"/>
      <c r="J61" s="34"/>
      <c r="K61" s="25"/>
      <c r="L61" s="25"/>
      <c r="M61" s="25"/>
      <c r="N61" s="25"/>
      <c r="O61" s="25"/>
      <c r="P61" s="25"/>
      <c r="Q61" s="25"/>
    </row>
    <row r="62" spans="1:17" ht="16.5" thickBot="1">
      <c r="A62" s="35">
        <v>7</v>
      </c>
      <c r="B62" s="124" t="str">
        <f>'R 1'!B61</f>
        <v>t Ros Dendermonde</v>
      </c>
      <c r="C62" s="49"/>
      <c r="D62" s="50"/>
      <c r="E62" s="60">
        <f>IF(ISERROR(VLOOKUP(B62,gegevens!$X$13:$Z$18,1,FALSE)=0),VLOOKUP(B62,'R 4'!$B$56:$F$62,4,FALSE),(VLOOKUP(B62,'R 4'!$B$56:$F$62,4,FALSE))+VLOOKUP(B62,gegevens!$X$13:$Z$18,2,FALSE))</f>
        <v>27</v>
      </c>
      <c r="F62" s="65">
        <f>IF(ISERROR(VLOOKUP(B62,gegevens!$X$13:$Z$18,1,FALSE)=0),VLOOKUP(B62,'R 4'!$B$56:$F$62,5,FALSE),(VLOOKUP(B62,'R 4'!$B$56:$F$62,5,FALSE))+VLOOKUP(B62,gegevens!$X$13:$Z$18,3,FALSE))</f>
        <v>30</v>
      </c>
      <c r="G62" s="2"/>
      <c r="H62" s="2"/>
      <c r="I62" s="20"/>
      <c r="J62" s="2"/>
      <c r="K62" s="5"/>
      <c r="L62" s="2"/>
      <c r="M62" s="2"/>
      <c r="N62" s="2"/>
      <c r="O62" s="2"/>
      <c r="P62" s="2"/>
      <c r="Q62" s="2"/>
    </row>
    <row r="63" spans="5:6" ht="13.5" thickBot="1">
      <c r="E63" s="59"/>
      <c r="F63" s="59"/>
    </row>
    <row r="64" spans="1:6" ht="15" thickBot="1">
      <c r="A64" s="186" t="s">
        <v>1002</v>
      </c>
      <c r="B64" s="184"/>
      <c r="C64" s="184"/>
      <c r="D64" s="184"/>
      <c r="E64" s="189"/>
      <c r="F64" s="190"/>
    </row>
    <row r="65" spans="1:6" ht="15.75">
      <c r="A65" s="32">
        <v>1</v>
      </c>
      <c r="B65" s="56" t="str">
        <f>'R 1'!B65</f>
        <v>S.C. Jean Jaurès 2</v>
      </c>
      <c r="C65" s="133"/>
      <c r="D65" s="134"/>
      <c r="E65" s="118">
        <f>IF(ISERROR(VLOOKUP(B65,gegevens!$X$19:$Z$24,1,FALSE)=0),VLOOKUP(B65,'R 4'!$B$65:$F$71,4,FALSE),(VLOOKUP(B65,'R 4'!$B$65:$F$71,4,FALSE))+VLOOKUP(B65,gegevens!$X$19:$Z$24,2,FALSE))</f>
        <v>39</v>
      </c>
      <c r="F65" s="64">
        <f>IF(ISERROR(VLOOKUP(B65,gegevens!$X$19:$Z$24,1,FALSE)=0),VLOOKUP(B65,'R 4'!$B$65:$F$71,5,FALSE),(VLOOKUP(B65,'R 4'!$B$65:$F$71,5,FALSE))+VLOOKUP(B65,gegevens!$X$19:$Z$24,3,FALSE))</f>
        <v>59</v>
      </c>
    </row>
    <row r="66" spans="1:6" ht="15.75">
      <c r="A66" s="33">
        <v>2</v>
      </c>
      <c r="B66" s="61" t="str">
        <f>'R 1'!B66</f>
        <v>S.C. Caballos Zottegem 3</v>
      </c>
      <c r="C66" s="52"/>
      <c r="D66" s="53"/>
      <c r="E66" s="116">
        <f>IF(ISERROR(VLOOKUP(B66,gegevens!$X$19:$Z$24,1,FALSE)=0),VLOOKUP(B66,'R 4'!$B$65:$F$71,4,FALSE),(VLOOKUP(B66,'R 4'!$B$65:$F$71,4,FALSE))+VLOOKUP(B66,gegevens!$X$19:$Z$24,2,FALSE))</f>
        <v>38</v>
      </c>
      <c r="F66" s="65">
        <f>IF(ISERROR(VLOOKUP(B66,gegevens!$X$19:$Z$24,1,FALSE)=0),VLOOKUP(B66,'R 4'!$B$65:$F$71,5,FALSE),(VLOOKUP(B66,'R 4'!$B$65:$F$71,5,FALSE))+VLOOKUP(B66,gegevens!$X$19:$Z$24,3,FALSE))</f>
        <v>57</v>
      </c>
    </row>
    <row r="67" spans="1:6" ht="15.75">
      <c r="A67" s="33">
        <v>3</v>
      </c>
      <c r="B67" s="61" t="str">
        <f>'R 1'!B70</f>
        <v>Wetteren</v>
      </c>
      <c r="C67" s="52"/>
      <c r="D67" s="53"/>
      <c r="E67" s="116">
        <f>IF(ISERROR(VLOOKUP(B67,gegevens!$X$19:$Z$24,1,FALSE)=0),VLOOKUP(B67,'R 4'!$B$65:$F$71,4,FALSE),(VLOOKUP(B67,'R 4'!$B$65:$F$71,4,FALSE))+VLOOKUP(B67,gegevens!$X$19:$Z$24,2,FALSE))</f>
        <v>33</v>
      </c>
      <c r="F67" s="65">
        <f>IF(ISERROR(VLOOKUP(B67,gegevens!$X$19:$Z$24,1,FALSE)=0),VLOOKUP(B67,'R 4'!$B$65:$F$71,5,FALSE),(VLOOKUP(B67,'R 4'!$B$65:$F$71,5,FALSE))+VLOOKUP(B67,gegevens!$X$19:$Z$24,3,FALSE))</f>
        <v>49</v>
      </c>
    </row>
    <row r="68" spans="1:6" ht="15.75">
      <c r="A68" s="33">
        <v>4</v>
      </c>
      <c r="B68" s="61" t="str">
        <f>'R 1'!B69</f>
        <v>S.C. Caballos Zottegem 4</v>
      </c>
      <c r="C68" s="52"/>
      <c r="D68" s="53"/>
      <c r="E68" s="116">
        <f>IF(ISERROR(VLOOKUP(B68,gegevens!$X$19:$Z$24,1,FALSE)=0),VLOOKUP(B68,'R 4'!$B$65:$F$71,4,FALSE),(VLOOKUP(B68,'R 4'!$B$65:$F$71,4,FALSE))+VLOOKUP(B68,gegevens!$X$19:$Z$24,2,FALSE))</f>
        <v>29</v>
      </c>
      <c r="F68" s="65">
        <f>IF(ISERROR(VLOOKUP(B68,gegevens!$X$19:$Z$24,1,FALSE)=0),VLOOKUP(B68,'R 4'!$B$65:$F$71,5,FALSE),(VLOOKUP(B68,'R 4'!$B$65:$F$71,5,FALSE))+VLOOKUP(B68,gegevens!$X$19:$Z$24,3,FALSE))</f>
        <v>29</v>
      </c>
    </row>
    <row r="69" spans="1:6" ht="15.75">
      <c r="A69" s="33">
        <v>5</v>
      </c>
      <c r="B69" s="61" t="str">
        <f>'R 1'!B68</f>
        <v>De Mercatel 2</v>
      </c>
      <c r="C69" s="52"/>
      <c r="D69" s="53"/>
      <c r="E69" s="116">
        <f>IF(ISERROR(VLOOKUP(B69,gegevens!$X$19:$Z$24,1,FALSE)=0),VLOOKUP(B69,'R 4'!$B$65:$F$71,4,FALSE),(VLOOKUP(B69,'R 4'!$B$65:$F$71,4,FALSE))+VLOOKUP(B69,gegevens!$X$19:$Z$24,2,FALSE))</f>
        <v>27</v>
      </c>
      <c r="F69" s="65">
        <f>IF(ISERROR(VLOOKUP(B69,gegevens!$X$19:$Z$24,1,FALSE)=0),VLOOKUP(B69,'R 4'!$B$65:$F$71,5,FALSE),(VLOOKUP(B69,'R 4'!$B$65:$F$71,5,FALSE))+VLOOKUP(B69,gegevens!$X$19:$Z$24,3,FALSE))</f>
        <v>20</v>
      </c>
    </row>
    <row r="70" spans="1:6" ht="15.75">
      <c r="A70" s="33">
        <v>6</v>
      </c>
      <c r="B70" s="61" t="str">
        <f>'R 1'!B67</f>
        <v>Wachtebeke</v>
      </c>
      <c r="C70" s="52"/>
      <c r="D70" s="53"/>
      <c r="E70" s="116">
        <f>IF(ISERROR(VLOOKUP(B70,gegevens!$X$19:$Z$24,1,FALSE)=0),VLOOKUP(B70,'R 4'!$B$65:$F$71,4,FALSE),(VLOOKUP(B70,'R 4'!$B$65:$F$71,4,FALSE))+VLOOKUP(B70,gegevens!$X$19:$Z$24,2,FALSE))</f>
        <v>26</v>
      </c>
      <c r="F70" s="65">
        <f>IF(ISERROR(VLOOKUP(B70,gegevens!$X$19:$Z$24,1,FALSE)=0),VLOOKUP(B70,'R 4'!$B$65:$F$71,5,FALSE),(VLOOKUP(B70,'R 4'!$B$65:$F$71,5,FALSE))+VLOOKUP(B70,gegevens!$X$19:$Z$24,3,FALSE))</f>
        <v>26</v>
      </c>
    </row>
    <row r="71" spans="1:6" ht="16.5" thickBot="1">
      <c r="A71" s="35">
        <v>7</v>
      </c>
      <c r="B71" s="48"/>
      <c r="C71" s="49"/>
      <c r="D71" s="50"/>
      <c r="E71" s="121"/>
      <c r="F71" s="122"/>
    </row>
  </sheetData>
  <sheetProtection password="C40F" sheet="1" objects="1" scenarios="1" sort="0"/>
  <protectedRanges>
    <protectedRange password="89A0" sqref="C36:F43 B36:B39" name="Bereik2"/>
    <protectedRange sqref="L29:N32 L21:N24 L13:N16 L5:N8 H29:H31 B29:B31 G35:G39 I35:R39 H36:H39" name="Bereik1"/>
    <protectedRange sqref="B5:B8" name="Bereik1_1"/>
    <protectedRange sqref="H5:H8" name="Bereik1_2"/>
    <protectedRange sqref="B13:B16" name="Bereik1_3"/>
    <protectedRange sqref="H13:H16" name="Bereik1_4"/>
    <protectedRange sqref="B21:B24" name="Bereik1_5"/>
    <protectedRange sqref="H21:H24" name="Bereik1_6"/>
    <protectedRange sqref="B32:B35" name="Bereik1_7"/>
    <protectedRange sqref="H32:H35" name="Bereik1_8"/>
    <protectedRange sqref="B40:B43" name="Bereik1_9"/>
    <protectedRange sqref="H40:H43" name="Bereik1_10"/>
    <protectedRange sqref="B48:B51" name="Bereik1_11"/>
    <protectedRange sqref="H48:H51" name="Bereik1_12"/>
  </protectedRanges>
  <mergeCells count="132">
    <mergeCell ref="A64:F64"/>
    <mergeCell ref="C52:E52"/>
    <mergeCell ref="I52:J52"/>
    <mergeCell ref="O52:Q52"/>
    <mergeCell ref="A55:F55"/>
    <mergeCell ref="C50:E50"/>
    <mergeCell ref="I50:J50"/>
    <mergeCell ref="O50:Q50"/>
    <mergeCell ref="C51:E51"/>
    <mergeCell ref="I51:J51"/>
    <mergeCell ref="O51:Q51"/>
    <mergeCell ref="C48:E48"/>
    <mergeCell ref="I48:J48"/>
    <mergeCell ref="O48:Q48"/>
    <mergeCell ref="C49:E49"/>
    <mergeCell ref="I49:J49"/>
    <mergeCell ref="O49:Q49"/>
    <mergeCell ref="C47:E47"/>
    <mergeCell ref="I47:J47"/>
    <mergeCell ref="L47:N47"/>
    <mergeCell ref="O47:Q47"/>
    <mergeCell ref="C44:E44"/>
    <mergeCell ref="I44:J44"/>
    <mergeCell ref="O44:Q44"/>
    <mergeCell ref="C46:G46"/>
    <mergeCell ref="I46:M46"/>
    <mergeCell ref="C42:E42"/>
    <mergeCell ref="I42:J42"/>
    <mergeCell ref="O42:Q42"/>
    <mergeCell ref="C43:E43"/>
    <mergeCell ref="I43:J43"/>
    <mergeCell ref="O43:Q43"/>
    <mergeCell ref="O40:Q40"/>
    <mergeCell ref="C41:E41"/>
    <mergeCell ref="I41:J41"/>
    <mergeCell ref="O41:Q41"/>
    <mergeCell ref="C39:E39"/>
    <mergeCell ref="I39:J39"/>
    <mergeCell ref="L39:N39"/>
    <mergeCell ref="C40:E40"/>
    <mergeCell ref="I40:J40"/>
    <mergeCell ref="C36:E36"/>
    <mergeCell ref="I36:J36"/>
    <mergeCell ref="O36:Q36"/>
    <mergeCell ref="C38:G38"/>
    <mergeCell ref="I38:M38"/>
    <mergeCell ref="O39:Q39"/>
    <mergeCell ref="C33:E33"/>
    <mergeCell ref="I33:J33"/>
    <mergeCell ref="O33:Q33"/>
    <mergeCell ref="C34:E34"/>
    <mergeCell ref="I34:J34"/>
    <mergeCell ref="O34:Q34"/>
    <mergeCell ref="C35:E35"/>
    <mergeCell ref="I35:J35"/>
    <mergeCell ref="O35:Q35"/>
    <mergeCell ref="C31:E31"/>
    <mergeCell ref="I31:J31"/>
    <mergeCell ref="O31:Q31"/>
    <mergeCell ref="C32:E32"/>
    <mergeCell ref="I32:J32"/>
    <mergeCell ref="O32:Q32"/>
    <mergeCell ref="L31:N31"/>
    <mergeCell ref="C30:G30"/>
    <mergeCell ref="I30:M30"/>
    <mergeCell ref="A28:C28"/>
    <mergeCell ref="C25:E25"/>
    <mergeCell ref="I25:J25"/>
    <mergeCell ref="O25:Q25"/>
    <mergeCell ref="C23:E23"/>
    <mergeCell ref="I23:J23"/>
    <mergeCell ref="O23:Q23"/>
    <mergeCell ref="C24:E24"/>
    <mergeCell ref="I24:J24"/>
    <mergeCell ref="O24:Q24"/>
    <mergeCell ref="C21:E21"/>
    <mergeCell ref="I21:J21"/>
    <mergeCell ref="O21:Q21"/>
    <mergeCell ref="C22:E22"/>
    <mergeCell ref="I22:J22"/>
    <mergeCell ref="O22:Q22"/>
    <mergeCell ref="C20:E20"/>
    <mergeCell ref="I20:J20"/>
    <mergeCell ref="L20:N20"/>
    <mergeCell ref="O20:Q20"/>
    <mergeCell ref="C17:E17"/>
    <mergeCell ref="I17:J17"/>
    <mergeCell ref="O17:Q17"/>
    <mergeCell ref="I19:M19"/>
    <mergeCell ref="C19:G19"/>
    <mergeCell ref="C15:E15"/>
    <mergeCell ref="I15:J15"/>
    <mergeCell ref="O15:Q15"/>
    <mergeCell ref="C16:E16"/>
    <mergeCell ref="I16:J16"/>
    <mergeCell ref="O16:Q16"/>
    <mergeCell ref="C13:E13"/>
    <mergeCell ref="I13:J13"/>
    <mergeCell ref="O13:Q13"/>
    <mergeCell ref="C14:E14"/>
    <mergeCell ref="I14:J14"/>
    <mergeCell ref="O14:Q14"/>
    <mergeCell ref="C12:E12"/>
    <mergeCell ref="I12:J12"/>
    <mergeCell ref="L12:N12"/>
    <mergeCell ref="O12:Q12"/>
    <mergeCell ref="C9:E9"/>
    <mergeCell ref="I9:J9"/>
    <mergeCell ref="O9:Q9"/>
    <mergeCell ref="I11:M11"/>
    <mergeCell ref="C11:G11"/>
    <mergeCell ref="C7:E7"/>
    <mergeCell ref="I7:J7"/>
    <mergeCell ref="O7:Q7"/>
    <mergeCell ref="C8:E8"/>
    <mergeCell ref="I8:J8"/>
    <mergeCell ref="O8:Q8"/>
    <mergeCell ref="C5:E5"/>
    <mergeCell ref="I5:J5"/>
    <mergeCell ref="O5:Q5"/>
    <mergeCell ref="C6:E6"/>
    <mergeCell ref="I6:J6"/>
    <mergeCell ref="O6:Q6"/>
    <mergeCell ref="C4:E4"/>
    <mergeCell ref="I4:J4"/>
    <mergeCell ref="L4:N4"/>
    <mergeCell ref="O4:Q4"/>
    <mergeCell ref="A1:C1"/>
    <mergeCell ref="F1:G1"/>
    <mergeCell ref="J1:N1"/>
    <mergeCell ref="C3:G3"/>
    <mergeCell ref="I3:M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6"/>
  <dimension ref="A1:Q71"/>
  <sheetViews>
    <sheetView showGridLines="0" zoomScale="120" zoomScaleNormal="120" workbookViewId="0" topLeftCell="A1">
      <selection activeCell="A2" sqref="A2"/>
    </sheetView>
  </sheetViews>
  <sheetFormatPr defaultColWidth="9.140625" defaultRowHeight="12.75"/>
  <cols>
    <col min="1" max="1" width="5.57421875" style="0" customWidth="1"/>
    <col min="2" max="2" width="7.28125" style="0" customWidth="1"/>
    <col min="3" max="3" width="2.7109375" style="0" customWidth="1"/>
    <col min="4" max="4" width="19.7109375" style="0" customWidth="1"/>
    <col min="5" max="5" width="3.28125" style="0" customWidth="1"/>
    <col min="6" max="6" width="5.28125" style="0" customWidth="1"/>
    <col min="7" max="7" width="6.421875" style="0" customWidth="1"/>
    <col min="8" max="8" width="7.28125" style="0" customWidth="1"/>
    <col min="9" max="9" width="22.140625" style="0" customWidth="1"/>
    <col min="10" max="10" width="1.8515625" style="0" customWidth="1"/>
    <col min="11" max="11" width="5.28125" style="0" customWidth="1"/>
    <col min="12" max="12" width="3.140625" style="0" customWidth="1"/>
    <col min="13" max="13" width="1.28515625" style="0" customWidth="1"/>
    <col min="14" max="14" width="3.28125" style="0" customWidth="1"/>
    <col min="15" max="15" width="3.28125" style="0" bestFit="1" customWidth="1"/>
    <col min="16" max="16" width="1.1484375" style="0" customWidth="1"/>
    <col min="17" max="17" width="3.00390625" style="0" customWidth="1"/>
    <col min="18" max="18" width="1.8515625" style="0" customWidth="1"/>
  </cols>
  <sheetData>
    <row r="1" spans="1:17" ht="15">
      <c r="A1" s="162" t="s">
        <v>690</v>
      </c>
      <c r="B1" s="162"/>
      <c r="C1" s="162"/>
      <c r="D1" s="1" t="str">
        <f>'R 1'!D1</f>
        <v>2A</v>
      </c>
      <c r="E1" s="2"/>
      <c r="F1" s="163" t="s">
        <v>691</v>
      </c>
      <c r="G1" s="163"/>
      <c r="H1" s="1">
        <v>6</v>
      </c>
      <c r="I1" s="3" t="s">
        <v>692</v>
      </c>
      <c r="J1" s="164">
        <f>gegevens!G8</f>
        <v>39507</v>
      </c>
      <c r="K1" s="165"/>
      <c r="L1" s="165"/>
      <c r="M1" s="165"/>
      <c r="N1" s="165"/>
      <c r="O1" s="6"/>
      <c r="P1" s="2"/>
      <c r="Q1" s="2"/>
    </row>
    <row r="2" spans="1:17" ht="15">
      <c r="A2" s="1"/>
      <c r="B2" s="1"/>
      <c r="C2" s="1"/>
      <c r="D2" s="1"/>
      <c r="E2" s="2"/>
      <c r="F2" s="3"/>
      <c r="G2" s="3"/>
      <c r="H2" s="1"/>
      <c r="I2" s="3"/>
      <c r="J2" s="4"/>
      <c r="K2" s="5"/>
      <c r="L2" s="5"/>
      <c r="M2" s="5"/>
      <c r="N2" s="5"/>
      <c r="O2" s="6"/>
      <c r="P2" s="2"/>
      <c r="Q2" s="2"/>
    </row>
    <row r="3" spans="1:17" ht="15">
      <c r="A3" s="7"/>
      <c r="B3" s="7"/>
      <c r="C3" s="166" t="str">
        <f>gegevens!B38</f>
        <v>K.G.S.R.L. 2</v>
      </c>
      <c r="D3" s="166"/>
      <c r="E3" s="166"/>
      <c r="F3" s="166"/>
      <c r="G3" s="166"/>
      <c r="H3" s="9" t="s">
        <v>693</v>
      </c>
      <c r="I3" s="167" t="str">
        <f>gegevens!C38</f>
        <v>Colle Sint Niklaas</v>
      </c>
      <c r="J3" s="167"/>
      <c r="K3" s="167"/>
      <c r="L3" s="167"/>
      <c r="M3" s="167"/>
      <c r="N3" s="10"/>
      <c r="O3" s="11">
        <f>L9</f>
        <v>10</v>
      </c>
      <c r="P3" s="12" t="s">
        <v>693</v>
      </c>
      <c r="Q3" s="13">
        <f>N9</f>
        <v>6</v>
      </c>
    </row>
    <row r="4" spans="1:17" ht="15">
      <c r="A4" s="14" t="s">
        <v>694</v>
      </c>
      <c r="B4" s="15" t="s">
        <v>695</v>
      </c>
      <c r="C4" s="168" t="s">
        <v>696</v>
      </c>
      <c r="D4" s="169"/>
      <c r="E4" s="170"/>
      <c r="F4" s="16" t="s">
        <v>697</v>
      </c>
      <c r="G4" s="14" t="s">
        <v>698</v>
      </c>
      <c r="H4" s="17" t="s">
        <v>695</v>
      </c>
      <c r="I4" s="168" t="s">
        <v>699</v>
      </c>
      <c r="J4" s="170"/>
      <c r="K4" s="16" t="s">
        <v>697</v>
      </c>
      <c r="L4" s="171" t="s">
        <v>700</v>
      </c>
      <c r="M4" s="172"/>
      <c r="N4" s="173"/>
      <c r="O4" s="171" t="s">
        <v>698</v>
      </c>
      <c r="P4" s="172"/>
      <c r="Q4" s="173"/>
    </row>
    <row r="5" spans="1:17" ht="15">
      <c r="A5" s="18">
        <v>1</v>
      </c>
      <c r="B5" s="16">
        <v>50245</v>
      </c>
      <c r="C5" s="168" t="str">
        <f>IF(B5="","",IF(ISERROR(PROPER(VLOOKUP(B5,elo!$A$2:$C$1891,2,FALSE))),"Stamnummer niet gevonden",PROPER(VLOOKUP(B5,elo!$A$2:$C$1891,2,FALSE))))</f>
        <v>Petit Emilien</v>
      </c>
      <c r="D5" s="169"/>
      <c r="E5" s="170"/>
      <c r="F5" s="16">
        <f>IF(B5="","",IF(ISERROR(VLOOKUP(B5,elo!$A$2:$C$1891,3,FALSE)),"Fout",VLOOKUP(B5,elo!$A$2:$C$1891,3,FALSE)))</f>
        <v>1691</v>
      </c>
      <c r="G5" s="18">
        <f>IF(OR(L5=0,L5=1),0,IF(L5=2,4,IF(L5=3,8,"FOUT")))</f>
        <v>8</v>
      </c>
      <c r="H5" s="16">
        <v>49727</v>
      </c>
      <c r="I5" s="168" t="str">
        <f>IF(H5="","",IF(ISERROR(PROPER(VLOOKUP(H5,elo!$A$2:$C$1891,2,FALSE))),"Stamnummer niet gevonden",PROPER(VLOOKUP(H5,elo!$A$2:$C$1891,2,FALSE))))</f>
        <v>Tondeleir Jo</v>
      </c>
      <c r="J5" s="170"/>
      <c r="K5" s="16">
        <f>IF(H5="","",IF(ISERROR(VLOOKUP(H5,elo!$A$2:$C$1891,3,FALSE)),"Fout",VLOOKUP(H5,elo!$A$2:$C$1891,3,FALSE)))</f>
        <v>1584</v>
      </c>
      <c r="L5" s="16">
        <v>3</v>
      </c>
      <c r="M5" s="16" t="s">
        <v>693</v>
      </c>
      <c r="N5" s="87">
        <f>IF(L5=1,3,IF(L5=2,2,IF(L5=3,1,IF(L5="","","fout"))))</f>
        <v>1</v>
      </c>
      <c r="O5" s="171">
        <f>IF(OR(N5=0,N5=1,N5=""),0,IF(N5=2,4,IF(N5=3,8,"FOUT")))</f>
        <v>0</v>
      </c>
      <c r="P5" s="172"/>
      <c r="Q5" s="173"/>
    </row>
    <row r="6" spans="1:17" ht="15">
      <c r="A6" s="18">
        <v>2</v>
      </c>
      <c r="B6" s="16">
        <v>19984</v>
      </c>
      <c r="C6" s="168" t="str">
        <f>IF(B6="","",IF(ISERROR(PROPER(VLOOKUP(B6,elo!$A$2:$C$1891,2,FALSE))),"Stamnummer niet gevonden",PROPER(VLOOKUP(B6,elo!$A$2:$C$1891,2,FALSE))))</f>
        <v>Vanbellingen Patrick</v>
      </c>
      <c r="D6" s="169"/>
      <c r="E6" s="170"/>
      <c r="F6" s="16">
        <f>IF(B6="","",IF(ISERROR(VLOOKUP(B6,elo!$A$2:$C$1891,3,FALSE)),"Fout",VLOOKUP(B6,elo!$A$2:$C$1891,3,FALSE)))</f>
        <v>1661</v>
      </c>
      <c r="G6" s="18">
        <f>IF(OR(L6=0,L6=1),0,IF(L6=2,3,IF(L6=3,6,"FOUT")))</f>
        <v>6</v>
      </c>
      <c r="H6" s="16">
        <v>40711</v>
      </c>
      <c r="I6" s="168" t="str">
        <f>IF(H6="","",IF(ISERROR(PROPER(VLOOKUP(H6,elo!$A$2:$C$1891,2,FALSE))),"Stamnummer niet gevonden",PROPER(VLOOKUP(H6,elo!$A$2:$C$1891,2,FALSE))))</f>
        <v>Kuenen Bart</v>
      </c>
      <c r="J6" s="170"/>
      <c r="K6" s="16">
        <f>IF(H6="","",IF(ISERROR(VLOOKUP(H6,elo!$A$2:$C$1891,3,FALSE)),"Fout",VLOOKUP(H6,elo!$A$2:$C$1891,3,FALSE)))</f>
        <v>0</v>
      </c>
      <c r="L6" s="16">
        <v>3</v>
      </c>
      <c r="M6" s="16" t="s">
        <v>693</v>
      </c>
      <c r="N6" s="87">
        <f>IF(L6=1,3,IF(L6=2,2,IF(L6=3,1,IF(L6="","","fout"))))</f>
        <v>1</v>
      </c>
      <c r="O6" s="171">
        <f>IF(OR(N6=0,N6=1,N6=""),0,IF(N6=2,3,IF(N6=3,6,"FOUT")))</f>
        <v>0</v>
      </c>
      <c r="P6" s="172"/>
      <c r="Q6" s="173"/>
    </row>
    <row r="7" spans="1:17" ht="15">
      <c r="A7" s="18">
        <v>3</v>
      </c>
      <c r="B7" s="16">
        <v>35050</v>
      </c>
      <c r="C7" s="168" t="str">
        <f>IF(B7="","",IF(ISERROR(PROPER(VLOOKUP(B7,elo!$A$2:$C$1891,2,FALSE))),"Stamnummer niet gevonden",PROPER(VLOOKUP(B7,elo!$A$2:$C$1891,2,FALSE))))</f>
        <v>Verleye Daniel</v>
      </c>
      <c r="D7" s="169"/>
      <c r="E7" s="170"/>
      <c r="F7" s="16">
        <f>IF(B7="","",IF(ISERROR(VLOOKUP(B7,elo!$A$2:$C$1891,3,FALSE)),"Fout",VLOOKUP(B7,elo!$A$2:$C$1891,3,FALSE)))</f>
        <v>1434</v>
      </c>
      <c r="G7" s="18">
        <f>IF(OR(L7=0,L7=1),0,IF(L7=2,2,IF(L7=3,4,"FOUT")))</f>
        <v>4</v>
      </c>
      <c r="H7" s="16">
        <v>45357</v>
      </c>
      <c r="I7" s="168" t="str">
        <f>IF(H7="","",IF(ISERROR(PROPER(VLOOKUP(H7,elo!$A$2:$C$1891,2,FALSE))),"Stamnummer niet gevonden",PROPER(VLOOKUP(H7,elo!$A$2:$C$1891,2,FALSE))))</f>
        <v>Ongena Niels</v>
      </c>
      <c r="J7" s="170"/>
      <c r="K7" s="16">
        <f>IF(H7="","",IF(ISERROR(VLOOKUP(H7,elo!$A$2:$C$1891,3,FALSE)),"Fout",VLOOKUP(H7,elo!$A$2:$C$1891,3,FALSE)))</f>
        <v>0</v>
      </c>
      <c r="L7" s="16">
        <v>3</v>
      </c>
      <c r="M7" s="16" t="s">
        <v>693</v>
      </c>
      <c r="N7" s="87">
        <f>IF(L7=1,3,IF(L7=2,2,IF(L7=3,1,IF(L7="","","fout"))))</f>
        <v>1</v>
      </c>
      <c r="O7" s="171">
        <f>IF(OR(N7=0,N7=1,N7=""),0,IF(N7=2,2,IF(N7=3,4,"FOUT")))</f>
        <v>0</v>
      </c>
      <c r="P7" s="172"/>
      <c r="Q7" s="173"/>
    </row>
    <row r="8" spans="1:17" ht="15">
      <c r="A8" s="18">
        <v>4</v>
      </c>
      <c r="B8" s="16">
        <v>10037</v>
      </c>
      <c r="C8" s="168" t="str">
        <f>IF(B8="","",IF(ISERROR(PROPER(VLOOKUP(B8,elo!$A$2:$C$1891,2,FALSE))),"Stamnummer niet gevonden",PROPER(VLOOKUP(B8,elo!$A$2:$C$1891,2,FALSE))))</f>
        <v>Ninclaus Wouter</v>
      </c>
      <c r="D8" s="169"/>
      <c r="E8" s="170"/>
      <c r="F8" s="16">
        <f>IF(B8="","",IF(ISERROR(VLOOKUP(B8,elo!$A$2:$C$1891,3,FALSE)),"Fout",VLOOKUP(B8,elo!$A$2:$C$1891,3,FALSE)))</f>
        <v>1334</v>
      </c>
      <c r="G8" s="18">
        <f>IF(OR(L8=0,L8=1),0,IF(L8=2,1,IF(L8=3,2,"FOUT")))</f>
        <v>0</v>
      </c>
      <c r="H8" s="16">
        <v>45624</v>
      </c>
      <c r="I8" s="168" t="str">
        <f>IF(H8="","",IF(ISERROR(PROPER(VLOOKUP(H8,elo!$A$2:$C$1891,2,FALSE))),"Stamnummer niet gevonden",PROPER(VLOOKUP(H8,elo!$A$2:$C$1891,2,FALSE))))</f>
        <v>Tondeleir Jasper</v>
      </c>
      <c r="J8" s="170"/>
      <c r="K8" s="16">
        <f>IF(H8="","",IF(ISERROR(VLOOKUP(H8,elo!$A$2:$C$1891,3,FALSE)),"Fout",VLOOKUP(H8,elo!$A$2:$C$1891,3,FALSE)))</f>
        <v>1147</v>
      </c>
      <c r="L8" s="16">
        <v>1</v>
      </c>
      <c r="M8" s="16" t="s">
        <v>693</v>
      </c>
      <c r="N8" s="87">
        <f>IF(L8=1,3,IF(L8=2,2,IF(L8=3,1,IF(L8="","","fout"))))</f>
        <v>3</v>
      </c>
      <c r="O8" s="171">
        <f>IF(OR(N8=0,N8=1,N8=""),0,IF(N8=2,1,IF(N8=3,2,"FOUT")))</f>
        <v>2</v>
      </c>
      <c r="P8" s="172"/>
      <c r="Q8" s="173"/>
    </row>
    <row r="9" spans="1:17" ht="15">
      <c r="A9" s="20"/>
      <c r="B9" s="21"/>
      <c r="C9" s="174" t="s">
        <v>701</v>
      </c>
      <c r="D9" s="175"/>
      <c r="E9" s="176"/>
      <c r="F9" s="16"/>
      <c r="G9" s="22">
        <f>SUM(G5:G8)</f>
        <v>18</v>
      </c>
      <c r="H9" s="23"/>
      <c r="I9" s="177"/>
      <c r="J9" s="177"/>
      <c r="K9" s="9"/>
      <c r="L9" s="22">
        <f>SUM(L5:L8)</f>
        <v>10</v>
      </c>
      <c r="M9" s="22" t="s">
        <v>693</v>
      </c>
      <c r="N9" s="24">
        <f>SUM(N5:N8)</f>
        <v>6</v>
      </c>
      <c r="O9" s="178">
        <f>SUM(O5:O8)</f>
        <v>2</v>
      </c>
      <c r="P9" s="167"/>
      <c r="Q9" s="179"/>
    </row>
    <row r="10" spans="1:17" ht="15">
      <c r="A10" s="20"/>
      <c r="B10" s="25"/>
      <c r="C10" s="26"/>
      <c r="D10" s="26"/>
      <c r="E10" s="26"/>
      <c r="F10" s="9"/>
      <c r="G10" s="8"/>
      <c r="H10" s="23"/>
      <c r="I10" s="23"/>
      <c r="J10" s="23"/>
      <c r="K10" s="9"/>
      <c r="L10" s="8"/>
      <c r="M10" s="8"/>
      <c r="N10" s="8"/>
      <c r="O10" s="8"/>
      <c r="P10" s="8"/>
      <c r="Q10" s="8"/>
    </row>
    <row r="11" spans="1:17" ht="15">
      <c r="A11" s="7"/>
      <c r="B11" s="7"/>
      <c r="C11" s="167" t="str">
        <f>gegevens!B39</f>
        <v>S.C. Caballos Zottegem 6</v>
      </c>
      <c r="D11" s="167"/>
      <c r="E11" s="167"/>
      <c r="F11" s="167"/>
      <c r="G11" s="167"/>
      <c r="H11" s="9" t="s">
        <v>693</v>
      </c>
      <c r="I11" s="167" t="str">
        <f>gegevens!C39</f>
        <v>De Mercatel 3</v>
      </c>
      <c r="J11" s="167"/>
      <c r="K11" s="167"/>
      <c r="L11" s="167"/>
      <c r="M11" s="167"/>
      <c r="N11" s="10"/>
      <c r="O11" s="11">
        <f>L17</f>
        <v>8</v>
      </c>
      <c r="P11" s="12" t="s">
        <v>693</v>
      </c>
      <c r="Q11" s="13">
        <f>N17</f>
        <v>8</v>
      </c>
    </row>
    <row r="12" spans="1:17" ht="15">
      <c r="A12" s="14" t="s">
        <v>694</v>
      </c>
      <c r="B12" s="15" t="s">
        <v>695</v>
      </c>
      <c r="C12" s="168" t="s">
        <v>696</v>
      </c>
      <c r="D12" s="169"/>
      <c r="E12" s="170"/>
      <c r="F12" s="16" t="s">
        <v>697</v>
      </c>
      <c r="G12" s="14" t="s">
        <v>698</v>
      </c>
      <c r="H12" s="17" t="s">
        <v>695</v>
      </c>
      <c r="I12" s="168" t="s">
        <v>699</v>
      </c>
      <c r="J12" s="170"/>
      <c r="K12" s="16" t="s">
        <v>697</v>
      </c>
      <c r="L12" s="171" t="s">
        <v>700</v>
      </c>
      <c r="M12" s="172"/>
      <c r="N12" s="173"/>
      <c r="O12" s="171" t="s">
        <v>698</v>
      </c>
      <c r="P12" s="172"/>
      <c r="Q12" s="173"/>
    </row>
    <row r="13" spans="1:17" ht="15">
      <c r="A13" s="18">
        <v>1</v>
      </c>
      <c r="B13" s="16">
        <v>28673</v>
      </c>
      <c r="C13" s="168" t="str">
        <f>IF(B13="","",IF(ISERROR(PROPER(VLOOKUP(B13,elo!$A$2:$C$1891,2,FALSE))),"Stamnummer niet gevonden",PROPER(VLOOKUP(B13,elo!$A$2:$C$1891,2,FALSE))))</f>
        <v>De Gendt Eddy</v>
      </c>
      <c r="D13" s="169"/>
      <c r="E13" s="170"/>
      <c r="F13" s="16">
        <f>IF(B13="","",IF(ISERROR(VLOOKUP(B13,elo!$A$2:$C$1891,3,FALSE)),"Fout",VLOOKUP(B13,elo!$A$2:$C$1891,3,FALSE)))</f>
        <v>1560</v>
      </c>
      <c r="G13" s="18">
        <f>IF(OR(L13=0,L13=1),0,IF(L13=2,4,IF(L13=3,8,"FOUT")))</f>
        <v>4</v>
      </c>
      <c r="H13" s="19">
        <v>46400</v>
      </c>
      <c r="I13" s="168" t="str">
        <f>IF(H13="","",IF(ISERROR(PROPER(VLOOKUP(H13,elo!$A$2:$C$1891,2,FALSE))),"Stamnummer niet gevonden",PROPER(VLOOKUP(H13,elo!$A$2:$C$1891,2,FALSE))))</f>
        <v>Raepsaet Joannes</v>
      </c>
      <c r="J13" s="170"/>
      <c r="K13" s="16">
        <f>IF(H13="","",IF(ISERROR(VLOOKUP(H13,elo!$A$2:$C$1891,3,FALSE)),"Fout",VLOOKUP(H13,elo!$A$2:$C$1891,3,FALSE)))</f>
        <v>1447</v>
      </c>
      <c r="L13" s="16">
        <v>2</v>
      </c>
      <c r="M13" s="16" t="s">
        <v>693</v>
      </c>
      <c r="N13" s="16">
        <f>IF(L13=1,3,IF(L13=2,2,IF(L13=3,1,IF(L13="","","fout"))))</f>
        <v>2</v>
      </c>
      <c r="O13" s="171">
        <f>IF(OR(N13=0,N13=1,N13=""),0,IF(N13=2,4,IF(N13=3,8,"FOUT")))</f>
        <v>4</v>
      </c>
      <c r="P13" s="172"/>
      <c r="Q13" s="173"/>
    </row>
    <row r="14" spans="1:17" ht="15">
      <c r="A14" s="18">
        <v>2</v>
      </c>
      <c r="B14" s="16">
        <v>24554</v>
      </c>
      <c r="C14" s="168" t="str">
        <f>IF(B14="","",IF(ISERROR(PROPER(VLOOKUP(B14,elo!$A$2:$C$1891,2,FALSE))),"Stamnummer niet gevonden",PROPER(VLOOKUP(B14,elo!$A$2:$C$1891,2,FALSE))))</f>
        <v>Van De Velde Roland</v>
      </c>
      <c r="D14" s="169"/>
      <c r="E14" s="170"/>
      <c r="F14" s="16">
        <f>IF(B14="","",IF(ISERROR(VLOOKUP(B14,elo!$A$2:$C$1891,3,FALSE)),"Fout",VLOOKUP(B14,elo!$A$2:$C$1891,3,FALSE)))</f>
        <v>1462</v>
      </c>
      <c r="G14" s="18">
        <f>IF(OR(L14=0,L14=1),0,IF(L14=2,3,IF(L14=3,6,"FOUT")))</f>
        <v>0</v>
      </c>
      <c r="H14" s="19">
        <v>46701</v>
      </c>
      <c r="I14" s="168" t="str">
        <f>IF(H14="","",IF(ISERROR(PROPER(VLOOKUP(H14,elo!$A$2:$C$1891,2,FALSE))),"Stamnummer niet gevonden",PROPER(VLOOKUP(H14,elo!$A$2:$C$1891,2,FALSE))))</f>
        <v>De Vleeschauwer Ruben</v>
      </c>
      <c r="J14" s="170"/>
      <c r="K14" s="16">
        <f>IF(H14="","",IF(ISERROR(VLOOKUP(H14,elo!$A$2:$C$1891,3,FALSE)),"Fout",VLOOKUP(H14,elo!$A$2:$C$1891,3,FALSE)))</f>
        <v>1434</v>
      </c>
      <c r="L14" s="16">
        <v>1</v>
      </c>
      <c r="M14" s="16" t="s">
        <v>693</v>
      </c>
      <c r="N14" s="16">
        <f>IF(L14=1,3,IF(L14=2,2,IF(L14=3,1,IF(L14="","","fout"))))</f>
        <v>3</v>
      </c>
      <c r="O14" s="171">
        <f>IF(OR(N14=0,N14=1,N14=""),0,IF(N14=2,3,IF(N14=3,6,"FOUT")))</f>
        <v>6</v>
      </c>
      <c r="P14" s="172"/>
      <c r="Q14" s="173"/>
    </row>
    <row r="15" spans="1:17" ht="15">
      <c r="A15" s="18">
        <v>3</v>
      </c>
      <c r="B15" s="16">
        <v>1155</v>
      </c>
      <c r="C15" s="168" t="str">
        <f>IF(B15="","",IF(ISERROR(PROPER(VLOOKUP(B15,elo!$A$2:$C$1891,2,FALSE))),"Stamnummer niet gevonden",PROPER(VLOOKUP(B15,elo!$A$2:$C$1891,2,FALSE))))</f>
        <v>De Naeyer Rik</v>
      </c>
      <c r="D15" s="169"/>
      <c r="E15" s="170"/>
      <c r="F15" s="16">
        <f>IF(B15="","",IF(ISERROR(VLOOKUP(B15,elo!$A$2:$C$1891,3,FALSE)),"Fout",VLOOKUP(B15,elo!$A$2:$C$1891,3,FALSE)))</f>
        <v>1374</v>
      </c>
      <c r="G15" s="18">
        <f>IF(OR(L15=0,L15=1),0,IF(L15=2,2,IF(L15=3,4,"FOUT")))</f>
        <v>4</v>
      </c>
      <c r="H15" s="19">
        <v>11400</v>
      </c>
      <c r="I15" s="168" t="str">
        <f>IF(H15="","",IF(ISERROR(PROPER(VLOOKUP(H15,elo!$A$2:$C$1891,2,FALSE))),"Stamnummer niet gevonden",PROPER(VLOOKUP(H15,elo!$A$2:$C$1891,2,FALSE))))</f>
        <v>Verhalle Elias</v>
      </c>
      <c r="J15" s="170"/>
      <c r="K15" s="16">
        <f>IF(H15="","",IF(ISERROR(VLOOKUP(H15,elo!$A$2:$C$1891,3,FALSE)),"Fout",VLOOKUP(H15,elo!$A$2:$C$1891,3,FALSE)))</f>
        <v>0</v>
      </c>
      <c r="L15" s="16">
        <v>3</v>
      </c>
      <c r="M15" s="16" t="s">
        <v>693</v>
      </c>
      <c r="N15" s="16">
        <f>IF(L15=1,3,IF(L15=2,2,IF(L15=3,1,IF(L15="","","fout"))))</f>
        <v>1</v>
      </c>
      <c r="O15" s="171">
        <f>IF(OR(N15=0,N15=1,N15=""),0,IF(N15=2,2,IF(N15=3,4,"FOUT")))</f>
        <v>0</v>
      </c>
      <c r="P15" s="172"/>
      <c r="Q15" s="173"/>
    </row>
    <row r="16" spans="1:17" ht="15">
      <c r="A16" s="18">
        <v>4</v>
      </c>
      <c r="B16" s="16">
        <v>2658</v>
      </c>
      <c r="C16" s="168" t="str">
        <f>IF(B16="","",IF(ISERROR(PROPER(VLOOKUP(B16,elo!$A$2:$C$1891,2,FALSE))),"Stamnummer niet gevonden",PROPER(VLOOKUP(B16,elo!$A$2:$C$1891,2,FALSE))))</f>
        <v>Van Damme Seraphien</v>
      </c>
      <c r="D16" s="169"/>
      <c r="E16" s="170"/>
      <c r="F16" s="16">
        <f>IF(B16="","",IF(ISERROR(VLOOKUP(B16,elo!$A$2:$C$1891,3,FALSE)),"Fout",VLOOKUP(B16,elo!$A$2:$C$1891,3,FALSE)))</f>
        <v>1277</v>
      </c>
      <c r="G16" s="18">
        <f>IF(OR(L16=0,L16=1),0,IF(L16=2,1,IF(L16=3,2,"FOUT")))</f>
        <v>1</v>
      </c>
      <c r="H16" s="19">
        <v>31674</v>
      </c>
      <c r="I16" s="168" t="str">
        <f>IF(H16="","",IF(ISERROR(PROPER(VLOOKUP(H16,elo!$A$2:$C$1891,2,FALSE))),"Stamnummer niet gevonden",PROPER(VLOOKUP(H16,elo!$A$2:$C$1891,2,FALSE))))</f>
        <v>Van Laeken Jonathan</v>
      </c>
      <c r="J16" s="170"/>
      <c r="K16" s="16">
        <f>IF(H16="","",IF(ISERROR(VLOOKUP(H16,elo!$A$2:$C$1891,3,FALSE)),"Fout",VLOOKUP(H16,elo!$A$2:$C$1891,3,FALSE)))</f>
        <v>0</v>
      </c>
      <c r="L16" s="16">
        <v>2</v>
      </c>
      <c r="M16" s="16" t="s">
        <v>693</v>
      </c>
      <c r="N16" s="16">
        <f>IF(L16=1,3,IF(L16=2,2,IF(L16=3,1,IF(L16="","","fout"))))</f>
        <v>2</v>
      </c>
      <c r="O16" s="171">
        <f>IF(OR(N16=0,N16=1,N16=""),0,IF(N16=2,1,IF(N16=3,2,"FOUT")))</f>
        <v>1</v>
      </c>
      <c r="P16" s="172"/>
      <c r="Q16" s="173"/>
    </row>
    <row r="17" spans="1:17" ht="15">
      <c r="A17" s="20"/>
      <c r="B17" s="21"/>
      <c r="C17" s="160" t="s">
        <v>701</v>
      </c>
      <c r="D17" s="161"/>
      <c r="E17" s="180"/>
      <c r="F17" s="27"/>
      <c r="G17" s="24">
        <f>SUM(G13:G16)</f>
        <v>9</v>
      </c>
      <c r="H17" s="23"/>
      <c r="I17" s="177"/>
      <c r="J17" s="177"/>
      <c r="K17" s="9"/>
      <c r="L17" s="24">
        <f>SUM(L13:L16)</f>
        <v>8</v>
      </c>
      <c r="M17" s="24" t="s">
        <v>693</v>
      </c>
      <c r="N17" s="24">
        <f>SUM(N13:N16)</f>
        <v>8</v>
      </c>
      <c r="O17" s="178">
        <f>SUM(O13:O16)</f>
        <v>11</v>
      </c>
      <c r="P17" s="167"/>
      <c r="Q17" s="179"/>
    </row>
    <row r="18" spans="1:17" ht="15">
      <c r="A18" s="2"/>
      <c r="B18" s="1"/>
      <c r="C18" s="2"/>
      <c r="D18" s="2"/>
      <c r="E18" s="2"/>
      <c r="F18" s="5"/>
      <c r="G18" s="2"/>
      <c r="H18" s="1"/>
      <c r="I18" s="2"/>
      <c r="J18" s="2"/>
      <c r="K18" s="5"/>
      <c r="L18" s="2"/>
      <c r="M18" s="2"/>
      <c r="N18" s="2"/>
      <c r="O18" s="2"/>
      <c r="P18" s="2"/>
      <c r="Q18" s="2"/>
    </row>
    <row r="19" spans="1:17" ht="15">
      <c r="A19" s="7"/>
      <c r="B19" s="10"/>
      <c r="C19" s="167" t="str">
        <f>gegevens!B40</f>
        <v>t Ros Dendermonde</v>
      </c>
      <c r="D19" s="191"/>
      <c r="E19" s="191"/>
      <c r="F19" s="191"/>
      <c r="G19" s="191"/>
      <c r="H19" s="1" t="s">
        <v>693</v>
      </c>
      <c r="I19" s="166" t="str">
        <f>gegevens!C40</f>
        <v>S.C. Jean Jaurès 1</v>
      </c>
      <c r="J19" s="166"/>
      <c r="K19" s="166"/>
      <c r="L19" s="166"/>
      <c r="M19" s="166"/>
      <c r="N19" s="10"/>
      <c r="O19" s="11">
        <f>L25</f>
        <v>5</v>
      </c>
      <c r="P19" s="12" t="s">
        <v>693</v>
      </c>
      <c r="Q19" s="13">
        <f>N25</f>
        <v>11</v>
      </c>
    </row>
    <row r="20" spans="1:17" ht="15">
      <c r="A20" s="14" t="s">
        <v>694</v>
      </c>
      <c r="B20" s="28" t="s">
        <v>695</v>
      </c>
      <c r="C20" s="181" t="s">
        <v>696</v>
      </c>
      <c r="D20" s="181"/>
      <c r="E20" s="181"/>
      <c r="F20" s="16" t="s">
        <v>697</v>
      </c>
      <c r="G20" s="14" t="s">
        <v>698</v>
      </c>
      <c r="H20" s="28" t="s">
        <v>695</v>
      </c>
      <c r="I20" s="181" t="s">
        <v>699</v>
      </c>
      <c r="J20" s="181"/>
      <c r="K20" s="16" t="s">
        <v>697</v>
      </c>
      <c r="L20" s="182" t="s">
        <v>700</v>
      </c>
      <c r="M20" s="182"/>
      <c r="N20" s="182"/>
      <c r="O20" s="182" t="s">
        <v>698</v>
      </c>
      <c r="P20" s="182"/>
      <c r="Q20" s="182"/>
    </row>
    <row r="21" spans="1:17" ht="15">
      <c r="A21" s="16">
        <v>1</v>
      </c>
      <c r="B21" s="16">
        <v>10074</v>
      </c>
      <c r="C21" s="168" t="str">
        <f>IF(B21="","",IF(ISERROR(PROPER(VLOOKUP(B21,elo!$A$2:$C$1891,2,FALSE))),"Stamnummer niet gevonden",PROPER(VLOOKUP(B21,elo!$A$2:$C$1891,2,FALSE))))</f>
        <v>Raemdonck Matthias</v>
      </c>
      <c r="D21" s="169"/>
      <c r="E21" s="170"/>
      <c r="F21" s="16">
        <f>IF(B21="","",IF(ISERROR(VLOOKUP(B21,elo!$A$2:$C$1891,3,FALSE)),"Fout",VLOOKUP(B21,elo!$A$2:$C$1891,3,FALSE)))</f>
        <v>0</v>
      </c>
      <c r="G21" s="16">
        <f>IF(OR(L21=0,L21=1),0,IF(L21=2,4,IF(L21=3,8,"FOUT")))</f>
        <v>0</v>
      </c>
      <c r="H21" s="19">
        <v>8401</v>
      </c>
      <c r="I21" s="168" t="str">
        <f>IF(H21="","",IF(ISERROR(PROPER(VLOOKUP(H21,elo!$A$2:$C$1891,2,FALSE))),"Stamnummer niet gevonden",PROPER(VLOOKUP(H21,elo!$A$2:$C$1891,2,FALSE))))</f>
        <v>Dhooge Achiel</v>
      </c>
      <c r="J21" s="170"/>
      <c r="K21" s="16">
        <f>IF(H21="","",IF(ISERROR(VLOOKUP(H21,elo!$A$2:$C$1891,3,FALSE)),"Fout",VLOOKUP(H21,elo!$A$2:$C$1891,3,FALSE)))</f>
        <v>1673</v>
      </c>
      <c r="L21" s="16">
        <v>1</v>
      </c>
      <c r="M21" s="16" t="s">
        <v>693</v>
      </c>
      <c r="N21" s="16">
        <f>IF(L21=1,3,IF(L21=2,2,IF(L21=3,1,IF(L21="","","fout"))))</f>
        <v>3</v>
      </c>
      <c r="O21" s="182">
        <f>IF(OR(N21=0,N21=1,N21=""),0,IF(N21=2,4,IF(N21=3,8,"FOUT")))</f>
        <v>8</v>
      </c>
      <c r="P21" s="182"/>
      <c r="Q21" s="182"/>
    </row>
    <row r="22" spans="1:17" ht="15">
      <c r="A22" s="16">
        <v>2</v>
      </c>
      <c r="B22" s="16">
        <v>10240</v>
      </c>
      <c r="C22" s="168" t="str">
        <f>IF(B22="","",IF(ISERROR(PROPER(VLOOKUP(B22,elo!$A$2:$C$1891,2,FALSE))),"Stamnummer niet gevonden",PROPER(VLOOKUP(B22,elo!$A$2:$C$1891,2,FALSE))))</f>
        <v>Ketels Bob</v>
      </c>
      <c r="D22" s="169"/>
      <c r="E22" s="170"/>
      <c r="F22" s="16">
        <f>IF(B22="","",IF(ISERROR(VLOOKUP(B22,elo!$A$2:$C$1891,3,FALSE)),"Fout",VLOOKUP(B22,elo!$A$2:$C$1891,3,FALSE)))</f>
        <v>0</v>
      </c>
      <c r="G22" s="16">
        <f>IF(OR(L22=0,L22=1),0,IF(L22=2,3,IF(L22=3,6,"FOUT")))</f>
        <v>0</v>
      </c>
      <c r="H22" s="19">
        <v>40509</v>
      </c>
      <c r="I22" s="168" t="str">
        <f>IF(H22="","",IF(ISERROR(PROPER(VLOOKUP(H22,elo!$A$2:$C$1891,2,FALSE))),"Stamnummer niet gevonden",PROPER(VLOOKUP(H22,elo!$A$2:$C$1891,2,FALSE))))</f>
        <v>Mohebi Bizhan</v>
      </c>
      <c r="J22" s="170"/>
      <c r="K22" s="16">
        <f>IF(H22="","",IF(ISERROR(VLOOKUP(H22,elo!$A$2:$C$1891,3,FALSE)),"Fout",VLOOKUP(H22,elo!$A$2:$C$1891,3,FALSE)))</f>
        <v>1628</v>
      </c>
      <c r="L22" s="16">
        <v>1</v>
      </c>
      <c r="M22" s="16" t="s">
        <v>693</v>
      </c>
      <c r="N22" s="16">
        <f>IF(L22=1,3,IF(L22=2,2,IF(L22=3,1,IF(L22="","","fout"))))</f>
        <v>3</v>
      </c>
      <c r="O22" s="182">
        <f>IF(OR(N22=0,N22=1,N22=""),0,IF(N22=2,3,IF(N22=3,6,"FOUT")))</f>
        <v>6</v>
      </c>
      <c r="P22" s="182"/>
      <c r="Q22" s="182"/>
    </row>
    <row r="23" spans="1:17" ht="15">
      <c r="A23" s="16">
        <v>3</v>
      </c>
      <c r="B23" s="16">
        <v>29211</v>
      </c>
      <c r="C23" s="168" t="str">
        <f>IF(B23="","",IF(ISERROR(PROPER(VLOOKUP(B23,elo!$A$2:$C$1891,2,FALSE))),"Stamnummer niet gevonden",PROPER(VLOOKUP(B23,elo!$A$2:$C$1891,2,FALSE))))</f>
        <v>Terrens Timon</v>
      </c>
      <c r="D23" s="169"/>
      <c r="E23" s="170"/>
      <c r="F23" s="16">
        <f>IF(B23="","",IF(ISERROR(VLOOKUP(B23,elo!$A$2:$C$1891,3,FALSE)),"Fout",VLOOKUP(B23,elo!$A$2:$C$1891,3,FALSE)))</f>
        <v>0</v>
      </c>
      <c r="G23" s="16">
        <f>IF(OR(L23=0,L23=1),0,IF(L23=2,2,IF(L23=3,4,"FOUT")))</f>
        <v>0</v>
      </c>
      <c r="H23" s="19">
        <v>22942</v>
      </c>
      <c r="I23" s="168" t="str">
        <f>IF(H23="","",IF(ISERROR(PROPER(VLOOKUP(H23,elo!$A$2:$C$1891,2,FALSE))),"Stamnummer niet gevonden",PROPER(VLOOKUP(H23,elo!$A$2:$C$1891,2,FALSE))))</f>
        <v>Cant Gert</v>
      </c>
      <c r="J23" s="170"/>
      <c r="K23" s="16">
        <f>IF(H23="","",IF(ISERROR(VLOOKUP(H23,elo!$A$2:$C$1891,3,FALSE)),"Fout",VLOOKUP(H23,elo!$A$2:$C$1891,3,FALSE)))</f>
        <v>1379</v>
      </c>
      <c r="L23" s="16">
        <v>1</v>
      </c>
      <c r="M23" s="16" t="s">
        <v>693</v>
      </c>
      <c r="N23" s="16">
        <f>IF(L23=1,3,IF(L23=2,2,IF(L23=3,1,IF(L23="","","fout"))))</f>
        <v>3</v>
      </c>
      <c r="O23" s="182">
        <f>IF(OR(N23=0,N23=1,N23=""),0,IF(N23=2,2,IF(N23=3,4,"FOUT")))</f>
        <v>4</v>
      </c>
      <c r="P23" s="182"/>
      <c r="Q23" s="182"/>
    </row>
    <row r="24" spans="1:17" ht="15">
      <c r="A24" s="16">
        <v>4</v>
      </c>
      <c r="B24" s="16">
        <v>8834</v>
      </c>
      <c r="C24" s="168" t="str">
        <f>IF(B24="","",IF(ISERROR(PROPER(VLOOKUP(B24,elo!$A$2:$C$1891,2,FALSE))),"Stamnummer niet gevonden",PROPER(VLOOKUP(B24,elo!$A$2:$C$1891,2,FALSE))))</f>
        <v>Boodts Jeroen</v>
      </c>
      <c r="D24" s="169"/>
      <c r="E24" s="170"/>
      <c r="F24" s="16">
        <f>IF(B24="","",IF(ISERROR(VLOOKUP(B24,elo!$A$2:$C$1891,3,FALSE)),"Fout",VLOOKUP(B24,elo!$A$2:$C$1891,3,FALSE)))</f>
        <v>0</v>
      </c>
      <c r="G24" s="16">
        <f>IF(OR(L24=0,L24=1),0,IF(L24=2,1,IF(L24=3,2,"FOUT")))</f>
        <v>1</v>
      </c>
      <c r="H24" s="19">
        <v>35998</v>
      </c>
      <c r="I24" s="168" t="str">
        <f>IF(H24="","",IF(ISERROR(PROPER(VLOOKUP(H24,elo!$A$2:$C$1891,2,FALSE))),"Stamnummer niet gevonden",PROPER(VLOOKUP(H24,elo!$A$2:$C$1891,2,FALSE))))</f>
        <v>Keerstock Eddy</v>
      </c>
      <c r="J24" s="170"/>
      <c r="K24" s="16">
        <f>IF(H24="","",IF(ISERROR(VLOOKUP(H24,elo!$A$2:$C$1891,3,FALSE)),"Fout",VLOOKUP(H24,elo!$A$2:$C$1891,3,FALSE)))</f>
        <v>1364</v>
      </c>
      <c r="L24" s="16">
        <v>2</v>
      </c>
      <c r="M24" s="16" t="s">
        <v>693</v>
      </c>
      <c r="N24" s="16">
        <f>IF(L24=1,3,IF(L24=2,2,IF(L24=3,1,IF(L24="","","fout"))))</f>
        <v>2</v>
      </c>
      <c r="O24" s="182">
        <f>IF(OR(N24=0,N24=1,N24=""),0,IF(N24=2,1,IF(N24=3,2,"FOUT")))</f>
        <v>1</v>
      </c>
      <c r="P24" s="182"/>
      <c r="Q24" s="182"/>
    </row>
    <row r="25" spans="1:17" ht="15">
      <c r="A25" s="20"/>
      <c r="B25" s="31"/>
      <c r="C25" s="160" t="s">
        <v>701</v>
      </c>
      <c r="D25" s="161"/>
      <c r="E25" s="180"/>
      <c r="F25" s="27"/>
      <c r="G25" s="24">
        <f>SUM(G21:G24)</f>
        <v>1</v>
      </c>
      <c r="H25" s="8"/>
      <c r="I25" s="177"/>
      <c r="J25" s="177"/>
      <c r="K25" s="9"/>
      <c r="L25" s="24">
        <f>SUM(L21:L24)</f>
        <v>5</v>
      </c>
      <c r="M25" s="24" t="s">
        <v>693</v>
      </c>
      <c r="N25" s="24">
        <f>SUM(N21:N24)</f>
        <v>11</v>
      </c>
      <c r="O25" s="178">
        <f>SUM(O21:O24)</f>
        <v>19</v>
      </c>
      <c r="P25" s="167"/>
      <c r="Q25" s="179"/>
    </row>
    <row r="26" spans="1:17" ht="15">
      <c r="A26" s="20"/>
      <c r="B26" s="20"/>
      <c r="C26" s="26"/>
      <c r="D26" s="26"/>
      <c r="E26" s="26"/>
      <c r="F26" s="9"/>
      <c r="G26" s="8"/>
      <c r="H26" s="8"/>
      <c r="I26" s="23"/>
      <c r="J26" s="23"/>
      <c r="K26" s="9"/>
      <c r="L26" s="8"/>
      <c r="M26" s="8"/>
      <c r="N26" s="8"/>
      <c r="O26" s="8"/>
      <c r="P26" s="8"/>
      <c r="Q26" s="8"/>
    </row>
    <row r="27" spans="1:17" ht="15">
      <c r="A27" s="20"/>
      <c r="B27" s="20"/>
      <c r="C27" s="26"/>
      <c r="D27" s="26"/>
      <c r="E27" s="26"/>
      <c r="F27" s="9"/>
      <c r="G27" s="8"/>
      <c r="H27" s="8"/>
      <c r="I27" s="23"/>
      <c r="J27" s="23"/>
      <c r="K27" s="9"/>
      <c r="L27" s="8"/>
      <c r="M27" s="8"/>
      <c r="N27" s="8"/>
      <c r="O27" s="8"/>
      <c r="P27" s="8"/>
      <c r="Q27" s="8"/>
    </row>
    <row r="28" spans="1:17" ht="15">
      <c r="A28" s="162" t="s">
        <v>690</v>
      </c>
      <c r="B28" s="162"/>
      <c r="C28" s="162"/>
      <c r="D28" s="1" t="s">
        <v>323</v>
      </c>
      <c r="E28" s="26"/>
      <c r="F28" s="9"/>
      <c r="G28" s="8"/>
      <c r="H28" s="8"/>
      <c r="I28" s="23"/>
      <c r="J28" s="23"/>
      <c r="K28" s="9"/>
      <c r="L28" s="8"/>
      <c r="M28" s="8"/>
      <c r="N28" s="8"/>
      <c r="O28" s="8"/>
      <c r="P28" s="8"/>
      <c r="Q28" s="8"/>
    </row>
    <row r="29" spans="1:17" ht="15">
      <c r="A29" s="2"/>
      <c r="B29" s="2"/>
      <c r="C29" s="2"/>
      <c r="D29" s="2"/>
      <c r="E29" s="2"/>
      <c r="F29" s="5"/>
      <c r="G29" s="2"/>
      <c r="H29" s="2"/>
      <c r="I29" s="2"/>
      <c r="J29" s="2"/>
      <c r="K29" s="5"/>
      <c r="L29" s="2"/>
      <c r="M29" s="2"/>
      <c r="N29" s="2"/>
      <c r="O29" s="2"/>
      <c r="P29" s="2"/>
      <c r="Q29" s="2"/>
    </row>
    <row r="30" spans="1:17" ht="15">
      <c r="A30" s="7"/>
      <c r="B30" s="7"/>
      <c r="C30" s="167">
        <f>gegevens!D38</f>
        <v>0</v>
      </c>
      <c r="D30" s="167"/>
      <c r="E30" s="167"/>
      <c r="F30" s="167"/>
      <c r="G30" s="167"/>
      <c r="H30" s="5" t="s">
        <v>693</v>
      </c>
      <c r="I30" s="167">
        <f>gegevens!E38</f>
        <v>0</v>
      </c>
      <c r="J30" s="167"/>
      <c r="K30" s="167"/>
      <c r="L30" s="167"/>
      <c r="M30" s="167"/>
      <c r="N30" s="10"/>
      <c r="O30" s="11">
        <f>L36</f>
        <v>0</v>
      </c>
      <c r="P30" s="12" t="s">
        <v>693</v>
      </c>
      <c r="Q30" s="13">
        <f>N36</f>
        <v>0</v>
      </c>
    </row>
    <row r="31" spans="1:17" ht="15">
      <c r="A31" s="14" t="s">
        <v>694</v>
      </c>
      <c r="B31" s="28" t="s">
        <v>695</v>
      </c>
      <c r="C31" s="181" t="s">
        <v>696</v>
      </c>
      <c r="D31" s="181"/>
      <c r="E31" s="181"/>
      <c r="F31" s="16" t="s">
        <v>697</v>
      </c>
      <c r="G31" s="14" t="s">
        <v>698</v>
      </c>
      <c r="H31" s="28" t="s">
        <v>695</v>
      </c>
      <c r="I31" s="181" t="s">
        <v>699</v>
      </c>
      <c r="J31" s="181"/>
      <c r="K31" s="16" t="s">
        <v>697</v>
      </c>
      <c r="L31" s="182" t="s">
        <v>700</v>
      </c>
      <c r="M31" s="182"/>
      <c r="N31" s="182"/>
      <c r="O31" s="182" t="s">
        <v>698</v>
      </c>
      <c r="P31" s="182"/>
      <c r="Q31" s="182"/>
    </row>
    <row r="32" spans="1:17" ht="15">
      <c r="A32" s="16">
        <v>1</v>
      </c>
      <c r="B32" s="16"/>
      <c r="C32" s="168">
        <f>IF(B32="","",IF(ISERROR(PROPER(VLOOKUP(B32,elo!$A$2:$C$1891,2,FALSE))),"Stamnummer niet gevonden",PROPER(VLOOKUP(B32,elo!$A$2:$C$1891,2,FALSE))))</f>
      </c>
      <c r="D32" s="169"/>
      <c r="E32" s="170"/>
      <c r="F32" s="16">
        <f>IF(B32="","",IF(ISERROR(VLOOKUP(B32,elo!$A$2:$C$1891,3,FALSE)),"Fout",VLOOKUP(B32,elo!$A$2:$C$1891,3,FALSE)))</f>
      </c>
      <c r="G32" s="16">
        <f>IF(OR(L32=0,L32=1),0,IF(L32=2,4,IF(L32=3,8,"FOUT")))</f>
        <v>0</v>
      </c>
      <c r="H32" s="19"/>
      <c r="I32" s="168">
        <f>IF(H32="","",IF(ISERROR(PROPER(VLOOKUP(H32,elo!$A$2:$C$1891,2,FALSE))),"Stamnummer niet gevonden",PROPER(VLOOKUP(H32,elo!$A$2:$C$1891,2,FALSE))))</f>
      </c>
      <c r="J32" s="170"/>
      <c r="K32" s="16">
        <f>IF(H32="","",IF(ISERROR(VLOOKUP(H32,elo!$A$2:$C$1891,3,FALSE)),"Fout",VLOOKUP(H32,elo!$A$2:$C$1891,3,FALSE)))</f>
      </c>
      <c r="L32" s="16"/>
      <c r="M32" s="16" t="s">
        <v>693</v>
      </c>
      <c r="N32" s="16">
        <f>IF(L32=1,3,IF(L32=2,2,IF(L32=3,1,IF(L32="","","fout"))))</f>
      </c>
      <c r="O32" s="182">
        <f>IF(OR(N32=0,N32=1,N32=""),0,IF(N32=2,4,IF(N32=3,8,"FOUT")))</f>
        <v>0</v>
      </c>
      <c r="P32" s="182"/>
      <c r="Q32" s="182"/>
    </row>
    <row r="33" spans="1:17" ht="15">
      <c r="A33" s="16">
        <v>2</v>
      </c>
      <c r="B33" s="16"/>
      <c r="C33" s="168">
        <f>IF(B33="","",IF(ISERROR(PROPER(VLOOKUP(B33,elo!$A$2:$C$1891,2,FALSE))),"Stamnummer niet gevonden",PROPER(VLOOKUP(B33,elo!$A$2:$C$1891,2,FALSE))))</f>
      </c>
      <c r="D33" s="169"/>
      <c r="E33" s="170"/>
      <c r="F33" s="16">
        <f>IF(B33="","",IF(ISERROR(VLOOKUP(B33,elo!$A$2:$C$1891,3,FALSE)),"Fout",VLOOKUP(B33,elo!$A$2:$C$1891,3,FALSE)))</f>
      </c>
      <c r="G33" s="16">
        <f>IF(OR(L33=0,L33=1),0,IF(L33=2,3,IF(L33=3,6,"FOUT")))</f>
        <v>0</v>
      </c>
      <c r="H33" s="19"/>
      <c r="I33" s="168">
        <f>IF(H33="","",IF(ISERROR(PROPER(VLOOKUP(H33,elo!$A$2:$C$1891,2,FALSE))),"Stamnummer niet gevonden",PROPER(VLOOKUP(H33,elo!$A$2:$C$1891,2,FALSE))))</f>
      </c>
      <c r="J33" s="170"/>
      <c r="K33" s="16">
        <f>IF(H33="","",IF(ISERROR(VLOOKUP(H33,elo!$A$2:$C$1891,3,FALSE)),"Fout",VLOOKUP(H33,elo!$A$2:$C$1891,3,FALSE)))</f>
      </c>
      <c r="L33" s="16"/>
      <c r="M33" s="16" t="s">
        <v>693</v>
      </c>
      <c r="N33" s="16">
        <f>IF(L33=1,3,IF(L33=2,2,IF(L33=3,1,IF(L33="","","fout"))))</f>
      </c>
      <c r="O33" s="182">
        <f>IF(OR(N33=0,N33=1,N33=""),0,IF(N33=2,3,IF(N33=3,6,"FOUT")))</f>
        <v>0</v>
      </c>
      <c r="P33" s="182"/>
      <c r="Q33" s="182"/>
    </row>
    <row r="34" spans="1:17" ht="15">
      <c r="A34" s="16">
        <v>3</v>
      </c>
      <c r="B34" s="16"/>
      <c r="C34" s="168">
        <f>IF(B34="","",IF(ISERROR(PROPER(VLOOKUP(B34,elo!$A$2:$C$1891,2,FALSE))),"Stamnummer niet gevonden",PROPER(VLOOKUP(B34,elo!$A$2:$C$1891,2,FALSE))))</f>
      </c>
      <c r="D34" s="169"/>
      <c r="E34" s="170"/>
      <c r="F34" s="16">
        <f>IF(B34="","",IF(ISERROR(VLOOKUP(B34,elo!$A$2:$C$1891,3,FALSE)),"Fout",VLOOKUP(B34,elo!$A$2:$C$1891,3,FALSE)))</f>
      </c>
      <c r="G34" s="16">
        <f>IF(OR(L34=0,L34=1),0,IF(L34=2,2,IF(L34=3,4,"FOUT")))</f>
        <v>0</v>
      </c>
      <c r="H34" s="19"/>
      <c r="I34" s="168">
        <f>IF(H34="","",IF(ISERROR(PROPER(VLOOKUP(H34,elo!$A$2:$C$1891,2,FALSE))),"Stamnummer niet gevonden",PROPER(VLOOKUP(H34,elo!$A$2:$C$1891,2,FALSE))))</f>
      </c>
      <c r="J34" s="170"/>
      <c r="K34" s="16">
        <f>IF(H34="","",IF(ISERROR(VLOOKUP(H34,elo!$A$2:$C$1891,3,FALSE)),"Fout",VLOOKUP(H34,elo!$A$2:$C$1891,3,FALSE)))</f>
      </c>
      <c r="L34" s="16"/>
      <c r="M34" s="16" t="s">
        <v>693</v>
      </c>
      <c r="N34" s="16">
        <f>IF(L34=1,3,IF(L34=2,2,IF(L34=3,1,IF(L34="","","fout"))))</f>
      </c>
      <c r="O34" s="182">
        <f>IF(OR(N34=0,N34=1,N34=""),0,IF(N34=2,2,IF(N34=3,4,"FOUT")))</f>
        <v>0</v>
      </c>
      <c r="P34" s="182"/>
      <c r="Q34" s="182"/>
    </row>
    <row r="35" spans="1:17" ht="15">
      <c r="A35" s="16">
        <v>4</v>
      </c>
      <c r="B35" s="16"/>
      <c r="C35" s="168">
        <f>IF(B35="","",IF(ISERROR(PROPER(VLOOKUP(B35,elo!$A$2:$C$1891,2,FALSE))),"Stamnummer niet gevonden",PROPER(VLOOKUP(B35,elo!$A$2:$C$1891,2,FALSE))))</f>
      </c>
      <c r="D35" s="169"/>
      <c r="E35" s="170"/>
      <c r="F35" s="16">
        <f>IF(B35="","",IF(ISERROR(VLOOKUP(B35,elo!$A$2:$C$1891,3,FALSE)),"Fout",VLOOKUP(B35,elo!$A$2:$C$1891,3,FALSE)))</f>
      </c>
      <c r="G35" s="16">
        <f>IF(OR(L35=0,L35=1),0,IF(L35=2,1,IF(L35=3,2,"FOUT")))</f>
        <v>0</v>
      </c>
      <c r="H35" s="19"/>
      <c r="I35" s="168">
        <f>IF(H35="","",IF(ISERROR(PROPER(VLOOKUP(H35,elo!$A$2:$C$1891,2,FALSE))),"Stamnummer niet gevonden",PROPER(VLOOKUP(H35,elo!$A$2:$C$1891,2,FALSE))))</f>
      </c>
      <c r="J35" s="170"/>
      <c r="K35" s="16">
        <f>IF(H35="","",IF(ISERROR(VLOOKUP(H35,elo!$A$2:$C$1891,3,FALSE)),"Fout",VLOOKUP(H35,elo!$A$2:$C$1891,3,FALSE)))</f>
      </c>
      <c r="L35" s="16"/>
      <c r="M35" s="16" t="s">
        <v>693</v>
      </c>
      <c r="N35" s="16">
        <f>IF(L35=1,3,IF(L35=2,2,IF(L35=3,1,IF(L35="","","fout"))))</f>
      </c>
      <c r="O35" s="182">
        <f>IF(OR(N35=0,N35=1,N35=""),0,IF(N35=2,1,IF(N35=3,2,"FOUT")))</f>
        <v>0</v>
      </c>
      <c r="P35" s="182"/>
      <c r="Q35" s="182"/>
    </row>
    <row r="36" spans="1:17" ht="15">
      <c r="A36" s="20"/>
      <c r="B36" s="31"/>
      <c r="C36" s="160" t="s">
        <v>701</v>
      </c>
      <c r="D36" s="161"/>
      <c r="E36" s="180"/>
      <c r="F36" s="27"/>
      <c r="G36" s="24">
        <f>SUM(G32:G35)</f>
        <v>0</v>
      </c>
      <c r="H36" s="8"/>
      <c r="I36" s="177"/>
      <c r="J36" s="177"/>
      <c r="K36" s="9"/>
      <c r="L36" s="24">
        <f>SUM(L32:L35)</f>
        <v>0</v>
      </c>
      <c r="M36" s="24" t="s">
        <v>693</v>
      </c>
      <c r="N36" s="24">
        <f>SUM(N32:N35)</f>
        <v>0</v>
      </c>
      <c r="O36" s="178">
        <f>SUM(O32:O35)</f>
        <v>0</v>
      </c>
      <c r="P36" s="167"/>
      <c r="Q36" s="179"/>
    </row>
    <row r="37" spans="1:17" ht="15">
      <c r="A37" s="20"/>
      <c r="B37" s="20"/>
      <c r="C37" s="26"/>
      <c r="D37" s="26"/>
      <c r="E37" s="26"/>
      <c r="F37" s="9"/>
      <c r="G37" s="8"/>
      <c r="H37" s="8"/>
      <c r="I37" s="23"/>
      <c r="J37" s="23"/>
      <c r="K37" s="9"/>
      <c r="L37" s="9"/>
      <c r="M37" s="9"/>
      <c r="N37" s="9"/>
      <c r="O37" s="8"/>
      <c r="P37" s="8"/>
      <c r="Q37" s="8"/>
    </row>
    <row r="38" spans="1:17" ht="15">
      <c r="A38" s="7"/>
      <c r="B38" s="7"/>
      <c r="C38" s="167">
        <f>gegevens!D39</f>
        <v>0</v>
      </c>
      <c r="D38" s="167"/>
      <c r="E38" s="167"/>
      <c r="F38" s="167"/>
      <c r="G38" s="167"/>
      <c r="H38" s="5" t="s">
        <v>693</v>
      </c>
      <c r="I38" s="167">
        <f>gegevens!E39</f>
        <v>0</v>
      </c>
      <c r="J38" s="167"/>
      <c r="K38" s="167"/>
      <c r="L38" s="167"/>
      <c r="M38" s="167"/>
      <c r="N38" s="10"/>
      <c r="O38" s="11">
        <f>L44</f>
        <v>0</v>
      </c>
      <c r="P38" s="12" t="s">
        <v>693</v>
      </c>
      <c r="Q38" s="13">
        <f>N44</f>
        <v>0</v>
      </c>
    </row>
    <row r="39" spans="1:17" ht="15">
      <c r="A39" s="14" t="s">
        <v>694</v>
      </c>
      <c r="B39" s="28" t="s">
        <v>695</v>
      </c>
      <c r="C39" s="181" t="s">
        <v>696</v>
      </c>
      <c r="D39" s="181"/>
      <c r="E39" s="181"/>
      <c r="F39" s="16" t="s">
        <v>697</v>
      </c>
      <c r="G39" s="14" t="s">
        <v>698</v>
      </c>
      <c r="H39" s="28" t="s">
        <v>695</v>
      </c>
      <c r="I39" s="181" t="s">
        <v>699</v>
      </c>
      <c r="J39" s="181"/>
      <c r="K39" s="16" t="s">
        <v>697</v>
      </c>
      <c r="L39" s="182" t="s">
        <v>700</v>
      </c>
      <c r="M39" s="182"/>
      <c r="N39" s="182"/>
      <c r="O39" s="182" t="s">
        <v>698</v>
      </c>
      <c r="P39" s="182"/>
      <c r="Q39" s="182"/>
    </row>
    <row r="40" spans="1:17" ht="15">
      <c r="A40" s="16">
        <v>1</v>
      </c>
      <c r="B40" s="29"/>
      <c r="C40" s="168">
        <f>IF(B40="","",IF(ISERROR(PROPER(VLOOKUP(B40,elo!$A$2:$C$1891,2,FALSE))),"Stamnummer niet gevonden",PROPER(VLOOKUP(B40,elo!$A$2:$C$1891,2,FALSE))))</f>
      </c>
      <c r="D40" s="169"/>
      <c r="E40" s="170"/>
      <c r="F40" s="16">
        <f>IF(B40="","",IF(ISERROR(VLOOKUP(B40,elo!$A$2:$C$1891,3,FALSE)),"Fout",VLOOKUP(B40,elo!$A$2:$C$1891,3,FALSE)))</f>
      </c>
      <c r="G40" s="16">
        <f>IF(OR(L40=0,L40=1),0,IF(L40=2,4,IF(L40=3,8,"FOUT")))</f>
        <v>0</v>
      </c>
      <c r="H40" s="16"/>
      <c r="I40" s="168">
        <f>IF(H40="","",IF(ISERROR(PROPER(VLOOKUP(H40,elo!$A$2:$C$1891,2,FALSE))),"Stamnummer niet gevonden",PROPER(VLOOKUP(H40,elo!$A$2:$C$1891,2,FALSE))))</f>
      </c>
      <c r="J40" s="170"/>
      <c r="K40" s="16">
        <f>IF(H40="","",IF(ISERROR(VLOOKUP(H40,elo!$A$2:$C$1891,3,FALSE)),"Fout",VLOOKUP(H40,elo!$A$2:$C$1891,3,FALSE)))</f>
      </c>
      <c r="L40" s="16"/>
      <c r="M40" s="16" t="s">
        <v>693</v>
      </c>
      <c r="N40" s="16">
        <f>IF(L40=1,3,IF(L40=2,2,IF(L40=3,1,IF(L40="","","fout"))))</f>
      </c>
      <c r="O40" s="182">
        <f>IF(OR(N40=0,N40=1,N40=""),0,IF(N40=2,4,IF(N40=3,8,"FOUT")))</f>
        <v>0</v>
      </c>
      <c r="P40" s="182"/>
      <c r="Q40" s="182"/>
    </row>
    <row r="41" spans="1:17" ht="15">
      <c r="A41" s="16">
        <v>2</v>
      </c>
      <c r="B41" s="29"/>
      <c r="C41" s="168">
        <f>IF(B41="","",IF(ISERROR(PROPER(VLOOKUP(B41,elo!$A$2:$C$1891,2,FALSE))),"Stamnummer niet gevonden",PROPER(VLOOKUP(B41,elo!$A$2:$C$1891,2,FALSE))))</f>
      </c>
      <c r="D41" s="169"/>
      <c r="E41" s="170"/>
      <c r="F41" s="16">
        <f>IF(B41="","",IF(ISERROR(VLOOKUP(B41,elo!$A$2:$C$1891,3,FALSE)),"Fout",VLOOKUP(B41,elo!$A$2:$C$1891,3,FALSE)))</f>
      </c>
      <c r="G41" s="16">
        <f>IF(OR(L41=0,L41=1),0,IF(L41=2,3,IF(L41=3,6,"FOUT")))</f>
        <v>0</v>
      </c>
      <c r="H41" s="16"/>
      <c r="I41" s="168">
        <f>IF(H41="","",IF(ISERROR(PROPER(VLOOKUP(H41,elo!$A$2:$C$1891,2,FALSE))),"Stamnummer niet gevonden",PROPER(VLOOKUP(H41,elo!$A$2:$C$1891,2,FALSE))))</f>
      </c>
      <c r="J41" s="170"/>
      <c r="K41" s="16">
        <f>IF(H41="","",IF(ISERROR(VLOOKUP(H41,elo!$A$2:$C$1891,3,FALSE)),"Fout",VLOOKUP(H41,elo!$A$2:$C$1891,3,FALSE)))</f>
      </c>
      <c r="L41" s="16"/>
      <c r="M41" s="16" t="s">
        <v>693</v>
      </c>
      <c r="N41" s="16">
        <f>IF(L41=1,3,IF(L41=2,2,IF(L41=3,1,IF(L41="","","fout"))))</f>
      </c>
      <c r="O41" s="182">
        <f>IF(OR(N41=0,N41=1,N41=""),0,IF(N41=2,3,IF(N41=3,6,"FOUT")))</f>
        <v>0</v>
      </c>
      <c r="P41" s="182"/>
      <c r="Q41" s="182"/>
    </row>
    <row r="42" spans="1:17" ht="15">
      <c r="A42" s="16">
        <v>3</v>
      </c>
      <c r="B42" s="30"/>
      <c r="C42" s="168">
        <f>IF(B42="","",IF(ISERROR(PROPER(VLOOKUP(B42,elo!$A$2:$C$1891,2,FALSE))),"Stamnummer niet gevonden",PROPER(VLOOKUP(B42,elo!$A$2:$C$1891,2,FALSE))))</f>
      </c>
      <c r="D42" s="169"/>
      <c r="E42" s="170"/>
      <c r="F42" s="16">
        <f>IF(B42="","",IF(ISERROR(VLOOKUP(B42,elo!$A$2:$C$1891,3,FALSE)),"Fout",VLOOKUP(B42,elo!$A$2:$C$1891,3,FALSE)))</f>
      </c>
      <c r="G42" s="16">
        <f>IF(OR(L42=0,L42=1),0,IF(L42=2,2,IF(L42=3,4,"FOUT")))</f>
        <v>0</v>
      </c>
      <c r="H42" s="16"/>
      <c r="I42" s="168">
        <f>IF(H42="","",IF(ISERROR(PROPER(VLOOKUP(H42,elo!$A$2:$C$1891,2,FALSE))),"Stamnummer niet gevonden",PROPER(VLOOKUP(H42,elo!$A$2:$C$1891,2,FALSE))))</f>
      </c>
      <c r="J42" s="170"/>
      <c r="K42" s="16">
        <f>IF(H42="","",IF(ISERROR(VLOOKUP(H42,elo!$A$2:$C$1891,3,FALSE)),"Fout",VLOOKUP(H42,elo!$A$2:$C$1891,3,FALSE)))</f>
      </c>
      <c r="L42" s="16"/>
      <c r="M42" s="16" t="s">
        <v>693</v>
      </c>
      <c r="N42" s="16">
        <f>IF(L42=1,3,IF(L42=2,2,IF(L42=3,1,IF(L42="","","fout"))))</f>
      </c>
      <c r="O42" s="182">
        <f>IF(OR(N42=0,N42=1,N42=""),0,IF(N42=2,2,IF(N42=3,4,"FOUT")))</f>
        <v>0</v>
      </c>
      <c r="P42" s="182"/>
      <c r="Q42" s="182"/>
    </row>
    <row r="43" spans="1:17" ht="15">
      <c r="A43" s="16">
        <v>4</v>
      </c>
      <c r="B43" s="29"/>
      <c r="C43" s="168">
        <f>IF(B43="","",IF(ISERROR(PROPER(VLOOKUP(B43,elo!$A$2:$C$1891,2,FALSE))),"Stamnummer niet gevonden",PROPER(VLOOKUP(B43,elo!$A$2:$C$1891,2,FALSE))))</f>
      </c>
      <c r="D43" s="169"/>
      <c r="E43" s="170"/>
      <c r="F43" s="16">
        <f>IF(B43="","",IF(ISERROR(VLOOKUP(B43,elo!$A$2:$C$1891,3,FALSE)),"Fout",VLOOKUP(B43,elo!$A$2:$C$1891,3,FALSE)))</f>
      </c>
      <c r="G43" s="16">
        <f>IF(OR(L43=0,L43=1),0,IF(L43=2,1,IF(L43=3,2,"FOUT")))</f>
        <v>0</v>
      </c>
      <c r="H43" s="16"/>
      <c r="I43" s="168">
        <f>IF(H43="","",IF(ISERROR(PROPER(VLOOKUP(H43,elo!$A$2:$C$1891,2,FALSE))),"Stamnummer niet gevonden",PROPER(VLOOKUP(H43,elo!$A$2:$C$1891,2,FALSE))))</f>
      </c>
      <c r="J43" s="170"/>
      <c r="K43" s="16">
        <f>IF(H43="","",IF(ISERROR(VLOOKUP(H43,elo!$A$2:$C$1891,3,FALSE)),"Fout",VLOOKUP(H43,elo!$A$2:$C$1891,3,FALSE)))</f>
      </c>
      <c r="L43" s="16"/>
      <c r="M43" s="16" t="s">
        <v>693</v>
      </c>
      <c r="N43" s="16">
        <f>IF(L43=1,3,IF(L43=2,2,IF(L43=3,1,IF(L43="","","fout"))))</f>
      </c>
      <c r="O43" s="182">
        <f>IF(OR(N43=0,N43=1,N43=""),0,IF(N43=2,1,IF(N43=3,2,"FOUT")))</f>
        <v>0</v>
      </c>
      <c r="P43" s="182"/>
      <c r="Q43" s="182"/>
    </row>
    <row r="44" spans="1:17" ht="15">
      <c r="A44" s="20"/>
      <c r="B44" s="31"/>
      <c r="C44" s="160" t="s">
        <v>701</v>
      </c>
      <c r="D44" s="161"/>
      <c r="E44" s="180"/>
      <c r="F44" s="27"/>
      <c r="G44" s="24">
        <f>SUM(G40:G43)</f>
        <v>0</v>
      </c>
      <c r="H44" s="8"/>
      <c r="I44" s="177"/>
      <c r="J44" s="177"/>
      <c r="K44" s="9"/>
      <c r="L44" s="24">
        <f>SUM(L40:L43)</f>
        <v>0</v>
      </c>
      <c r="M44" s="24" t="s">
        <v>693</v>
      </c>
      <c r="N44" s="24">
        <f>SUM(N40:N43)</f>
        <v>0</v>
      </c>
      <c r="O44" s="178">
        <f>SUM(O40:O43)</f>
        <v>0</v>
      </c>
      <c r="P44" s="167"/>
      <c r="Q44" s="179"/>
    </row>
    <row r="45" spans="1:17" ht="15">
      <c r="A45" s="20"/>
      <c r="B45" s="20"/>
      <c r="C45" s="26"/>
      <c r="D45" s="26"/>
      <c r="E45" s="26"/>
      <c r="F45" s="9"/>
      <c r="G45" s="8"/>
      <c r="H45" s="8"/>
      <c r="I45" s="23"/>
      <c r="J45" s="23"/>
      <c r="K45" s="9"/>
      <c r="L45" s="9"/>
      <c r="M45" s="9"/>
      <c r="N45" s="9"/>
      <c r="O45" s="8"/>
      <c r="P45" s="8"/>
      <c r="Q45" s="8"/>
    </row>
    <row r="46" spans="1:17" ht="15">
      <c r="A46" s="7"/>
      <c r="B46" s="7"/>
      <c r="C46" s="167">
        <f>gegevens!D40</f>
        <v>0</v>
      </c>
      <c r="D46" s="167"/>
      <c r="E46" s="167"/>
      <c r="F46" s="167"/>
      <c r="G46" s="167"/>
      <c r="H46" s="5" t="s">
        <v>693</v>
      </c>
      <c r="I46" s="167">
        <f>gegevens!E40</f>
        <v>0</v>
      </c>
      <c r="J46" s="167"/>
      <c r="K46" s="167"/>
      <c r="L46" s="167"/>
      <c r="M46" s="167"/>
      <c r="N46" s="10"/>
      <c r="O46" s="11">
        <f>L52</f>
        <v>0</v>
      </c>
      <c r="P46" s="12" t="s">
        <v>693</v>
      </c>
      <c r="Q46" s="13">
        <f>N52</f>
        <v>0</v>
      </c>
    </row>
    <row r="47" spans="1:17" ht="15">
      <c r="A47" s="14" t="s">
        <v>694</v>
      </c>
      <c r="B47" s="28" t="s">
        <v>695</v>
      </c>
      <c r="C47" s="181" t="s">
        <v>696</v>
      </c>
      <c r="D47" s="181"/>
      <c r="E47" s="181"/>
      <c r="F47" s="16" t="s">
        <v>697</v>
      </c>
      <c r="G47" s="14" t="s">
        <v>698</v>
      </c>
      <c r="H47" s="28" t="s">
        <v>695</v>
      </c>
      <c r="I47" s="181" t="s">
        <v>699</v>
      </c>
      <c r="J47" s="181"/>
      <c r="K47" s="16" t="s">
        <v>697</v>
      </c>
      <c r="L47" s="182" t="s">
        <v>700</v>
      </c>
      <c r="M47" s="182"/>
      <c r="N47" s="182"/>
      <c r="O47" s="182" t="s">
        <v>698</v>
      </c>
      <c r="P47" s="182"/>
      <c r="Q47" s="182"/>
    </row>
    <row r="48" spans="1:17" ht="15">
      <c r="A48" s="16">
        <v>1</v>
      </c>
      <c r="B48" s="16"/>
      <c r="C48" s="168">
        <f>IF(B48="","",IF(ISERROR(PROPER(VLOOKUP(B48,elo!$A$2:$C$1891,2,FALSE))),"Stamnummer niet gevonden",PROPER(VLOOKUP(B48,elo!$A$2:$C$1891,2,FALSE))))</f>
      </c>
      <c r="D48" s="169"/>
      <c r="E48" s="170"/>
      <c r="F48" s="16">
        <f>IF(B48="","",IF(ISERROR(VLOOKUP(B48,elo!$A$2:$C$1891,3,FALSE)),"Fout",VLOOKUP(B48,elo!$A$2:$C$1891,3,FALSE)))</f>
      </c>
      <c r="G48" s="16">
        <f>IF(OR(L48=0,L48=1),0,IF(L48=2,4,IF(L48=3,8,"FOUT")))</f>
        <v>0</v>
      </c>
      <c r="H48" s="16"/>
      <c r="I48" s="168">
        <f>IF(H48="","",IF(ISERROR(PROPER(VLOOKUP(H48,elo!$A$2:$C$1891,2,FALSE))),"Stamnummer niet gevonden",PROPER(VLOOKUP(H48,elo!$A$2:$C$1891,2,FALSE))))</f>
      </c>
      <c r="J48" s="170"/>
      <c r="K48" s="16">
        <f>IF(H48="","",IF(ISERROR(VLOOKUP(H48,elo!$A$2:$C$1891,3,FALSE)),"Fout",VLOOKUP(H48,elo!$A$2:$C$1891,3,FALSE)))</f>
      </c>
      <c r="L48" s="16"/>
      <c r="M48" s="16" t="s">
        <v>693</v>
      </c>
      <c r="N48" s="16">
        <f>IF(L48=1,3,IF(L48=2,2,IF(L48=3,1,IF(L48="","","fout"))))</f>
      </c>
      <c r="O48" s="182">
        <f>IF(OR(N48=0,N48=1,N48=""),0,IF(N48=2,4,IF(N48=3,8,"FOUT")))</f>
        <v>0</v>
      </c>
      <c r="P48" s="182"/>
      <c r="Q48" s="182"/>
    </row>
    <row r="49" spans="1:17" ht="15">
      <c r="A49" s="16">
        <v>2</v>
      </c>
      <c r="B49" s="16"/>
      <c r="C49" s="168">
        <f>IF(B49="","",IF(ISERROR(PROPER(VLOOKUP(B49,elo!$A$2:$C$1891,2,FALSE))),"Stamnummer niet gevonden",PROPER(VLOOKUP(B49,elo!$A$2:$C$1891,2,FALSE))))</f>
      </c>
      <c r="D49" s="169"/>
      <c r="E49" s="170"/>
      <c r="F49" s="16">
        <f>IF(B49="","",IF(ISERROR(VLOOKUP(B49,elo!$A$2:$C$1891,3,FALSE)),"Fout",VLOOKUP(B49,elo!$A$2:$C$1891,3,FALSE)))</f>
      </c>
      <c r="G49" s="16">
        <f>IF(OR(L49=0,L49=1),0,IF(L49=2,3,IF(L49=3,6,"FOUT")))</f>
        <v>0</v>
      </c>
      <c r="H49" s="16"/>
      <c r="I49" s="168">
        <f>IF(H49="","",IF(ISERROR(PROPER(VLOOKUP(H49,elo!$A$2:$C$1891,2,FALSE))),"Stamnummer niet gevonden",PROPER(VLOOKUP(H49,elo!$A$2:$C$1891,2,FALSE))))</f>
      </c>
      <c r="J49" s="170"/>
      <c r="K49" s="16">
        <f>IF(H49="","",IF(ISERROR(VLOOKUP(H49,elo!$A$2:$C$1891,3,FALSE)),"Fout",VLOOKUP(H49,elo!$A$2:$C$1891,3,FALSE)))</f>
      </c>
      <c r="L49" s="16"/>
      <c r="M49" s="16" t="s">
        <v>693</v>
      </c>
      <c r="N49" s="16">
        <f>IF(L49=1,3,IF(L49=2,2,IF(L49=3,1,IF(L49="","","fout"))))</f>
      </c>
      <c r="O49" s="182">
        <f>IF(OR(N49=0,N49=1,N49=""),0,IF(N49=2,3,IF(N49=3,6,"FOUT")))</f>
        <v>0</v>
      </c>
      <c r="P49" s="182"/>
      <c r="Q49" s="182"/>
    </row>
    <row r="50" spans="1:17" ht="15">
      <c r="A50" s="16">
        <v>3</v>
      </c>
      <c r="B50" s="16"/>
      <c r="C50" s="168">
        <f>IF(B50="","",IF(ISERROR(PROPER(VLOOKUP(B50,elo!$A$2:$C$1891,2,FALSE))),"Stamnummer niet gevonden",PROPER(VLOOKUP(B50,elo!$A$2:$C$1891,2,FALSE))))</f>
      </c>
      <c r="D50" s="169"/>
      <c r="E50" s="170"/>
      <c r="F50" s="16">
        <f>IF(B50="","",IF(ISERROR(VLOOKUP(B50,elo!$A$2:$C$1891,3,FALSE)),"Fout",VLOOKUP(B50,elo!$A$2:$C$1891,3,FALSE)))</f>
      </c>
      <c r="G50" s="16">
        <f>IF(OR(L50=0,L50=1),0,IF(L50=2,2,IF(L50=3,4,"FOUT")))</f>
        <v>0</v>
      </c>
      <c r="H50" s="16"/>
      <c r="I50" s="168">
        <f>IF(H50="","",IF(ISERROR(PROPER(VLOOKUP(H50,elo!$A$2:$C$1891,2,FALSE))),"Stamnummer niet gevonden",PROPER(VLOOKUP(H50,elo!$A$2:$C$1891,2,FALSE))))</f>
      </c>
      <c r="J50" s="170"/>
      <c r="K50" s="16">
        <f>IF(H50="","",IF(ISERROR(VLOOKUP(H50,elo!$A$2:$C$1891,3,FALSE)),"Fout",VLOOKUP(H50,elo!$A$2:$C$1891,3,FALSE)))</f>
      </c>
      <c r="L50" s="16"/>
      <c r="M50" s="16" t="s">
        <v>693</v>
      </c>
      <c r="N50" s="16">
        <f>IF(L50=1,3,IF(L50=2,2,IF(L50=3,1,IF(L50="","","fout"))))</f>
      </c>
      <c r="O50" s="182">
        <f>IF(OR(N50=0,N50=1,N50=""),0,IF(N50=2,2,IF(N50=3,4,"FOUT")))</f>
        <v>0</v>
      </c>
      <c r="P50" s="182"/>
      <c r="Q50" s="182"/>
    </row>
    <row r="51" spans="1:17" ht="15">
      <c r="A51" s="16">
        <v>4</v>
      </c>
      <c r="B51" s="16"/>
      <c r="C51" s="168">
        <f>IF(B51="","",IF(ISERROR(PROPER(VLOOKUP(B51,elo!$A$2:$C$1891,2,FALSE))),"Stamnummer niet gevonden",PROPER(VLOOKUP(B51,elo!$A$2:$C$1891,2,FALSE))))</f>
      </c>
      <c r="D51" s="169"/>
      <c r="E51" s="170"/>
      <c r="F51" s="16">
        <f>IF(B51="","",IF(ISERROR(VLOOKUP(B51,elo!$A$2:$C$1891,3,FALSE)),"Fout",VLOOKUP(B51,elo!$A$2:$C$1891,3,FALSE)))</f>
      </c>
      <c r="G51" s="16">
        <f>IF(OR(L51=0,L51=1),0,IF(L51=2,1,IF(L51=3,2,"FOUT")))</f>
        <v>0</v>
      </c>
      <c r="H51" s="16"/>
      <c r="I51" s="168">
        <f>IF(H51="","",IF(ISERROR(PROPER(VLOOKUP(H51,elo!$A$2:$C$1891,2,FALSE))),"Stamnummer niet gevonden",PROPER(VLOOKUP(H51,elo!$A$2:$C$1891,2,FALSE))))</f>
      </c>
      <c r="J51" s="170"/>
      <c r="K51" s="16">
        <f>IF(H51="","",IF(ISERROR(VLOOKUP(H51,elo!$A$2:$C$1891,3,FALSE)),"Fout",VLOOKUP(H51,elo!$A$2:$C$1891,3,FALSE)))</f>
      </c>
      <c r="L51" s="16"/>
      <c r="M51" s="16" t="s">
        <v>693</v>
      </c>
      <c r="N51" s="16">
        <f>IF(L51=1,3,IF(L51=2,2,IF(L51=3,1,IF(L51="","","fout"))))</f>
      </c>
      <c r="O51" s="182">
        <f>IF(OR(N51=0,N51=1,N51=""),0,IF(N51=2,1,IF(N51=3,2,"FOUT")))</f>
        <v>0</v>
      </c>
      <c r="P51" s="182"/>
      <c r="Q51" s="182"/>
    </row>
    <row r="52" spans="1:17" ht="15">
      <c r="A52" s="20"/>
      <c r="B52" s="31"/>
      <c r="C52" s="160" t="s">
        <v>701</v>
      </c>
      <c r="D52" s="161"/>
      <c r="E52" s="180"/>
      <c r="F52" s="27"/>
      <c r="G52" s="24">
        <f>SUM(G48:G51)</f>
        <v>0</v>
      </c>
      <c r="H52" s="8"/>
      <c r="I52" s="177"/>
      <c r="J52" s="177"/>
      <c r="K52" s="9"/>
      <c r="L52" s="24">
        <f>SUM(L48:L51)</f>
        <v>0</v>
      </c>
      <c r="M52" s="24" t="s">
        <v>693</v>
      </c>
      <c r="N52" s="24">
        <f>SUM(N48:N51)</f>
        <v>0</v>
      </c>
      <c r="O52" s="178">
        <f>SUM(O48:O51)</f>
        <v>0</v>
      </c>
      <c r="P52" s="167"/>
      <c r="Q52" s="179"/>
    </row>
    <row r="53" spans="1:17" ht="15">
      <c r="A53" s="20"/>
      <c r="B53" s="20"/>
      <c r="C53" s="26"/>
      <c r="D53" s="26"/>
      <c r="E53" s="26"/>
      <c r="F53" s="9"/>
      <c r="G53" s="8"/>
      <c r="H53" s="8"/>
      <c r="I53" s="23"/>
      <c r="J53" s="23"/>
      <c r="K53" s="9"/>
      <c r="L53" s="8"/>
      <c r="M53" s="8"/>
      <c r="N53" s="8"/>
      <c r="O53" s="8"/>
      <c r="P53" s="8"/>
      <c r="Q53" s="8"/>
    </row>
    <row r="54" spans="1:17" ht="15.75" thickBot="1">
      <c r="A54" s="20"/>
      <c r="B54" s="20"/>
      <c r="C54" s="26"/>
      <c r="D54" s="26"/>
      <c r="E54" s="26"/>
      <c r="F54" s="9"/>
      <c r="G54" s="8"/>
      <c r="H54" s="8"/>
      <c r="I54" s="23"/>
      <c r="J54" s="23"/>
      <c r="K54" s="9"/>
      <c r="L54" s="9"/>
      <c r="M54" s="9"/>
      <c r="N54" s="9"/>
      <c r="O54" s="8"/>
      <c r="P54" s="8"/>
      <c r="Q54" s="8"/>
    </row>
    <row r="55" spans="1:6" ht="15" thickBot="1">
      <c r="A55" s="186" t="s">
        <v>1005</v>
      </c>
      <c r="B55" s="184"/>
      <c r="C55" s="184"/>
      <c r="D55" s="184"/>
      <c r="E55" s="184"/>
      <c r="F55" s="185"/>
    </row>
    <row r="56" spans="1:6" ht="15.75">
      <c r="A56" s="43">
        <v>1</v>
      </c>
      <c r="B56" s="61" t="str">
        <f>'R 1'!B59</f>
        <v>S.C. Jean Jaurès 1</v>
      </c>
      <c r="C56" s="62"/>
      <c r="D56" s="119"/>
      <c r="E56" s="116">
        <f>IF(ISERROR(VLOOKUP(B56,gegevens!$AA$13:$AC$18,1,FALSE)=0),VLOOKUP(B56,'R 5'!$B$56:$F$62,4,FALSE),(VLOOKUP(B56,'R 5'!$B$56:$F$62,4,FALSE))+VLOOKUP(B56,gegevens!$AA$13:$AC$18,2,FALSE))</f>
        <v>52</v>
      </c>
      <c r="F56" s="117">
        <f>IF(ISERROR(VLOOKUP(B56,gegevens!$AA$13:$AC$18,1,FALSE)=0),VLOOKUP(B56,'R 5'!$B$56:$F$62,5,FALSE),(VLOOKUP(B56,'R 5'!$B$56:$F$62,5,FALSE))+VLOOKUP(B56,gegevens!$AA$13:$AC$18,3,FALSE))</f>
        <v>70</v>
      </c>
    </row>
    <row r="57" spans="1:6" ht="15.75">
      <c r="A57" s="33">
        <v>2</v>
      </c>
      <c r="B57" s="61" t="str">
        <f>'R 1'!B62</f>
        <v>K.G.S.R.L. 2</v>
      </c>
      <c r="C57" s="52"/>
      <c r="D57" s="53"/>
      <c r="E57" s="60">
        <f>IF(ISERROR(VLOOKUP(B57,gegevens!$AA$13:$AC$18,1,FALSE)=0),VLOOKUP(B57,'R 5'!$B$56:$F$62,4,FALSE),(VLOOKUP(B57,'R 5'!$B$56:$F$62,4,FALSE))+VLOOKUP(B57,gegevens!$AA$13:$AC$18,2,FALSE))</f>
        <v>47</v>
      </c>
      <c r="F57" s="65">
        <f>IF(ISERROR(VLOOKUP(B57,gegevens!$AA$13:$AC$18,1,FALSE)=0),VLOOKUP(B57,'R 5'!$B$56:$F$62,5,FALSE),(VLOOKUP(B57,'R 5'!$B$56:$F$62,5,FALSE))+VLOOKUP(B57,gegevens!$AA$13:$AC$18,3,FALSE))</f>
        <v>62</v>
      </c>
    </row>
    <row r="58" spans="1:6" ht="15.75">
      <c r="A58" s="33">
        <v>3</v>
      </c>
      <c r="B58" s="61" t="str">
        <f>'R 1'!B60</f>
        <v>S.C. Caballos Zottegem 6</v>
      </c>
      <c r="C58" s="52"/>
      <c r="D58" s="53"/>
      <c r="E58" s="60">
        <f>IF(ISERROR(VLOOKUP(B58,gegevens!$AA$13:$AC$18,1,FALSE)=0),VLOOKUP(B58,'R 5'!$B$56:$F$62,4,FALSE),(VLOOKUP(B58,'R 5'!$B$56:$F$62,4,FALSE))+VLOOKUP(B58,gegevens!$AA$13:$AC$18,2,FALSE))</f>
        <v>41</v>
      </c>
      <c r="F58" s="65">
        <f>IF(ISERROR(VLOOKUP(B58,gegevens!$AA$13:$AC$18,1,FALSE)=0),VLOOKUP(B58,'R 5'!$B$56:$F$62,5,FALSE),(VLOOKUP(B58,'R 5'!$B$56:$F$62,5,FALSE))+VLOOKUP(B58,gegevens!$AA$13:$AC$18,3,FALSE))</f>
        <v>53</v>
      </c>
    </row>
    <row r="59" spans="1:6" ht="15.75">
      <c r="A59" s="33">
        <v>4</v>
      </c>
      <c r="B59" s="61" t="str">
        <f>'R 1'!B56</f>
        <v>Colle Sint Niklaas</v>
      </c>
      <c r="C59" s="54"/>
      <c r="D59" s="55"/>
      <c r="E59" s="60">
        <f>IF(ISERROR(VLOOKUP(B59,gegevens!$AA$13:$AC$18,1,FALSE)=0),VLOOKUP(B59,'R 5'!$B$56:$F$62,4,FALSE),(VLOOKUP(B59,'R 5'!$B$56:$F$62,4,FALSE))+VLOOKUP(B59,gegevens!$AA$13:$AC$18,2,FALSE))</f>
        <v>40</v>
      </c>
      <c r="F59" s="65">
        <f>IF(ISERROR(VLOOKUP(B59,gegevens!$AA$13:$AC$18,1,FALSE)=0),VLOOKUP(B59,'R 5'!$B$56:$F$62,5,FALSE),(VLOOKUP(B59,'R 5'!$B$56:$F$62,5,FALSE))+VLOOKUP(B59,gegevens!$AA$13:$AC$18,3,FALSE))</f>
        <v>49</v>
      </c>
    </row>
    <row r="60" spans="1:17" ht="15.75">
      <c r="A60" s="33">
        <v>5</v>
      </c>
      <c r="B60" s="61" t="str">
        <f>'R 1'!B58</f>
        <v>De Mercatel 3</v>
      </c>
      <c r="C60" s="52"/>
      <c r="D60" s="53"/>
      <c r="E60" s="60">
        <f>IF(ISERROR(VLOOKUP(B60,gegevens!$AA$13:$AC$18,1,FALSE)=0),VLOOKUP(B60,'R 5'!$B$56:$F$62,4,FALSE),(VLOOKUP(B60,'R 5'!$B$56:$F$62,4,FALSE))+VLOOKUP(B60,gegevens!$AA$13:$AC$18,2,FALSE))</f>
        <v>39</v>
      </c>
      <c r="F60" s="65">
        <f>IF(ISERROR(VLOOKUP(B60,gegevens!$AA$13:$AC$18,1,FALSE)=0),VLOOKUP(B60,'R 5'!$B$56:$F$62,5,FALSE),(VLOOKUP(B60,'R 5'!$B$56:$F$62,5,FALSE))+VLOOKUP(B60,gegevens!$AA$13:$AC$18,3,FALSE))</f>
        <v>47</v>
      </c>
      <c r="G60" s="20"/>
      <c r="H60" s="20"/>
      <c r="I60" s="20"/>
      <c r="J60" s="8"/>
      <c r="K60" s="8"/>
      <c r="L60" s="8"/>
      <c r="M60" s="8"/>
      <c r="N60" s="8"/>
      <c r="O60" s="8"/>
      <c r="P60" s="8"/>
      <c r="Q60" s="8"/>
    </row>
    <row r="61" spans="1:17" ht="15.75">
      <c r="A61" s="33">
        <v>6</v>
      </c>
      <c r="B61" s="61" t="str">
        <f>'R 1'!B57</f>
        <v>S.C. Caballos Zottegem 5</v>
      </c>
      <c r="C61" s="52"/>
      <c r="D61" s="53"/>
      <c r="E61" s="60">
        <f>IF(ISERROR(VLOOKUP(B61,gegevens!$AA$13:$AC$18,1,FALSE)=0),VLOOKUP(B61,'R 5'!$B$56:$F$62,4,FALSE),(VLOOKUP(B61,'R 5'!$B$56:$F$62,4,FALSE))+VLOOKUP(B61,gegevens!$AA$13:$AC$18,2,FALSE))</f>
        <v>37</v>
      </c>
      <c r="F61" s="65">
        <f>IF(ISERROR(VLOOKUP(B61,gegevens!$AA$13:$AC$18,1,FALSE)=0),VLOOKUP(B61,'R 5'!$B$56:$F$62,5,FALSE),(VLOOKUP(B61,'R 5'!$B$56:$F$62,5,FALSE))+VLOOKUP(B61,gegevens!$AA$13:$AC$18,3,FALSE))</f>
        <v>48</v>
      </c>
      <c r="G61" s="20"/>
      <c r="H61" s="34"/>
      <c r="I61" s="25"/>
      <c r="J61" s="34"/>
      <c r="K61" s="25"/>
      <c r="L61" s="25"/>
      <c r="M61" s="25"/>
      <c r="N61" s="25"/>
      <c r="O61" s="25"/>
      <c r="P61" s="25"/>
      <c r="Q61" s="25"/>
    </row>
    <row r="62" spans="1:17" ht="16.5" thickBot="1">
      <c r="A62" s="35">
        <v>7</v>
      </c>
      <c r="B62" s="124" t="str">
        <f>'R 1'!B61</f>
        <v>t Ros Dendermonde</v>
      </c>
      <c r="C62" s="49"/>
      <c r="D62" s="50"/>
      <c r="E62" s="60">
        <f>IF(ISERROR(VLOOKUP(B62,gegevens!$AA$13:$AC$18,1,FALSE)=0),VLOOKUP(B62,'R 5'!$B$56:$F$62,4,FALSE),(VLOOKUP(B62,'R 5'!$B$56:$F$62,4,FALSE))+VLOOKUP(B62,gegevens!$AA$13:$AC$18,2,FALSE))</f>
        <v>32</v>
      </c>
      <c r="F62" s="65">
        <f>IF(ISERROR(VLOOKUP(B62,gegevens!$AA$13:$AC$18,1,FALSE)=0),VLOOKUP(B62,'R 5'!$B$56:$F$62,5,FALSE),(VLOOKUP(B62,'R 5'!$B$56:$F$62,5,FALSE))+VLOOKUP(B62,gegevens!$AA$13:$AC$18,3,FALSE))</f>
        <v>31</v>
      </c>
      <c r="G62" s="2"/>
      <c r="H62" s="2"/>
      <c r="I62" s="20"/>
      <c r="J62" s="2"/>
      <c r="K62" s="5"/>
      <c r="L62" s="2"/>
      <c r="M62" s="2"/>
      <c r="N62" s="2"/>
      <c r="O62" s="2"/>
      <c r="P62" s="2"/>
      <c r="Q62" s="2"/>
    </row>
    <row r="63" spans="5:6" ht="13.5" thickBot="1">
      <c r="E63" s="59"/>
      <c r="F63" s="59"/>
    </row>
    <row r="64" spans="1:6" ht="15" thickBot="1">
      <c r="A64" s="186" t="s">
        <v>1005</v>
      </c>
      <c r="B64" s="184"/>
      <c r="C64" s="184"/>
      <c r="D64" s="184"/>
      <c r="E64" s="189"/>
      <c r="F64" s="190"/>
    </row>
    <row r="65" spans="1:6" ht="15.75">
      <c r="A65" s="32">
        <v>1</v>
      </c>
      <c r="B65" s="56" t="str">
        <f>'R 1'!B65</f>
        <v>S.C. Jean Jaurès 2</v>
      </c>
      <c r="C65" s="133"/>
      <c r="D65" s="134"/>
      <c r="E65" s="118">
        <f>IF(ISERROR(VLOOKUP(B65,gegevens!$AA$19:$AC$24,1,FALSE)=0),VLOOKUP(B65,'R 5'!$B$65:$F$71,4,FALSE),(VLOOKUP(B65,'R 5'!$B$65:$F$71,4,FALSE))+VLOOKUP(B65,gegevens!$AA$19:$AC$24,2,FALSE))</f>
        <v>39</v>
      </c>
      <c r="F65" s="64">
        <f>IF(ISERROR(VLOOKUP(B65,gegevens!$AA$19:$AC$24,1,FALSE)=0),VLOOKUP(B65,'R 5'!$B$65:$F$71,5,FALSE),(VLOOKUP(B65,'R 5'!$B$65:$F$71,5,FALSE))+VLOOKUP(B65,gegevens!$AA$19:$AC$24,3,FALSE))</f>
        <v>59</v>
      </c>
    </row>
    <row r="66" spans="1:6" ht="15.75">
      <c r="A66" s="33">
        <v>2</v>
      </c>
      <c r="B66" s="61" t="str">
        <f>'R 1'!B66</f>
        <v>S.C. Caballos Zottegem 3</v>
      </c>
      <c r="C66" s="52"/>
      <c r="D66" s="53"/>
      <c r="E66" s="116">
        <f>IF(ISERROR(VLOOKUP(B66,gegevens!$AA$19:$AC$24,1,FALSE)=0),VLOOKUP(B66,'R 5'!$B$65:$F$71,4,FALSE),(VLOOKUP(B66,'R 5'!$B$65:$F$71,4,FALSE))+VLOOKUP(B66,gegevens!$AA$19:$AC$24,2,FALSE))</f>
        <v>38</v>
      </c>
      <c r="F66" s="65">
        <f>IF(ISERROR(VLOOKUP(B66,gegevens!$AA$19:$AC$24,1,FALSE)=0),VLOOKUP(B66,'R 5'!$B$65:$F$71,5,FALSE),(VLOOKUP(B66,'R 5'!$B$65:$F$71,5,FALSE))+VLOOKUP(B66,gegevens!$AA$19:$AC$24,3,FALSE))</f>
        <v>57</v>
      </c>
    </row>
    <row r="67" spans="1:6" ht="15.75">
      <c r="A67" s="33">
        <v>3</v>
      </c>
      <c r="B67" s="61" t="str">
        <f>'R 1'!B70</f>
        <v>Wetteren</v>
      </c>
      <c r="C67" s="52"/>
      <c r="D67" s="53"/>
      <c r="E67" s="116">
        <f>IF(ISERROR(VLOOKUP(B67,gegevens!$AA$19:$AC$24,1,FALSE)=0),VLOOKUP(B67,'R 5'!$B$65:$F$71,4,FALSE),(VLOOKUP(B67,'R 5'!$B$65:$F$71,4,FALSE))+VLOOKUP(B67,gegevens!$AA$19:$AC$24,2,FALSE))</f>
        <v>33</v>
      </c>
      <c r="F67" s="65">
        <f>IF(ISERROR(VLOOKUP(B67,gegevens!$AA$19:$AC$24,1,FALSE)=0),VLOOKUP(B67,'R 5'!$B$65:$F$71,5,FALSE),(VLOOKUP(B67,'R 5'!$B$65:$F$71,5,FALSE))+VLOOKUP(B67,gegevens!$AA$19:$AC$24,3,FALSE))</f>
        <v>49</v>
      </c>
    </row>
    <row r="68" spans="1:6" ht="15.75">
      <c r="A68" s="33">
        <v>4</v>
      </c>
      <c r="B68" s="61" t="str">
        <f>'R 1'!B69</f>
        <v>S.C. Caballos Zottegem 4</v>
      </c>
      <c r="C68" s="52"/>
      <c r="D68" s="53"/>
      <c r="E68" s="116">
        <f>IF(ISERROR(VLOOKUP(B68,gegevens!$AA$19:$AC$24,1,FALSE)=0),VLOOKUP(B68,'R 5'!$B$65:$F$71,4,FALSE),(VLOOKUP(B68,'R 5'!$B$65:$F$71,4,FALSE))+VLOOKUP(B68,gegevens!$AA$19:$AC$24,2,FALSE))</f>
        <v>29</v>
      </c>
      <c r="F68" s="65">
        <f>IF(ISERROR(VLOOKUP(B68,gegevens!$AA$19:$AC$24,1,FALSE)=0),VLOOKUP(B68,'R 5'!$B$65:$F$71,5,FALSE),(VLOOKUP(B68,'R 5'!$B$65:$F$71,5,FALSE))+VLOOKUP(B68,gegevens!$AA$19:$AC$24,3,FALSE))</f>
        <v>29</v>
      </c>
    </row>
    <row r="69" spans="1:6" ht="15.75">
      <c r="A69" s="33">
        <v>5</v>
      </c>
      <c r="B69" s="61" t="str">
        <f>'R 1'!B68</f>
        <v>De Mercatel 2</v>
      </c>
      <c r="C69" s="52"/>
      <c r="D69" s="53"/>
      <c r="E69" s="116">
        <f>IF(ISERROR(VLOOKUP(B69,gegevens!$AA$19:$AC$24,1,FALSE)=0),VLOOKUP(B69,'R 5'!$B$65:$F$71,4,FALSE),(VLOOKUP(B69,'R 5'!$B$65:$F$71,4,FALSE))+VLOOKUP(B69,gegevens!$AA$19:$AC$24,2,FALSE))</f>
        <v>27</v>
      </c>
      <c r="F69" s="65">
        <f>IF(ISERROR(VLOOKUP(B69,gegevens!$AA$19:$AC$24,1,FALSE)=0),VLOOKUP(B69,'R 5'!$B$65:$F$71,5,FALSE),(VLOOKUP(B69,'R 5'!$B$65:$F$71,5,FALSE))+VLOOKUP(B69,gegevens!$AA$19:$AC$24,3,FALSE))</f>
        <v>20</v>
      </c>
    </row>
    <row r="70" spans="1:6" ht="15.75">
      <c r="A70" s="33">
        <v>6</v>
      </c>
      <c r="B70" s="61" t="str">
        <f>'R 1'!B67</f>
        <v>Wachtebeke</v>
      </c>
      <c r="C70" s="52"/>
      <c r="D70" s="53"/>
      <c r="E70" s="116">
        <f>IF(ISERROR(VLOOKUP(B70,gegevens!$AA$19:$AC$24,1,FALSE)=0),VLOOKUP(B70,'R 5'!$B$65:$F$71,4,FALSE),(VLOOKUP(B70,'R 5'!$B$65:$F$71,4,FALSE))+VLOOKUP(B70,gegevens!$AA$19:$AC$24,2,FALSE))</f>
        <v>26</v>
      </c>
      <c r="F70" s="65">
        <f>IF(ISERROR(VLOOKUP(B70,gegevens!$AA$19:$AC$24,1,FALSE)=0),VLOOKUP(B70,'R 5'!$B$65:$F$71,5,FALSE),(VLOOKUP(B70,'R 5'!$B$65:$F$71,5,FALSE))+VLOOKUP(B70,gegevens!$AA$19:$AC$24,3,FALSE))</f>
        <v>26</v>
      </c>
    </row>
    <row r="71" spans="1:6" ht="16.5" thickBot="1">
      <c r="A71" s="35">
        <v>7</v>
      </c>
      <c r="B71" s="48"/>
      <c r="C71" s="49"/>
      <c r="D71" s="50"/>
      <c r="E71" s="121"/>
      <c r="F71" s="122"/>
    </row>
  </sheetData>
  <sheetProtection password="C40F" sheet="1" objects="1" scenarios="1" sort="0"/>
  <protectedRanges>
    <protectedRange password="89A0" sqref="C36:F43 B36:B39" name="Bereik2"/>
    <protectedRange sqref="L29:N32 L21:N24 L5:N8 L13:N16 H29:H31 B29:B31 G35:G39 I35:R39 H36:H39" name="Bereik1"/>
    <protectedRange sqref="B5:B8" name="Bereik1_1"/>
    <protectedRange sqref="H5:H8" name="Bereik1_2"/>
    <protectedRange sqref="B13:B16" name="Bereik1_3"/>
    <protectedRange sqref="H13:H16" name="Bereik1_4"/>
    <protectedRange sqref="B21:B24" name="Bereik1_5"/>
    <protectedRange sqref="H21:H24" name="Bereik1_6"/>
    <protectedRange sqref="B32:B35" name="Bereik1_7"/>
    <protectedRange sqref="H32:H35" name="Bereik1_8"/>
    <protectedRange sqref="B40:B43" name="Bereik1_9"/>
    <protectedRange sqref="H40:H43" name="Bereik1_10"/>
    <protectedRange sqref="B48:B51" name="Bereik1_11"/>
    <protectedRange sqref="H48:H51" name="Bereik1_12"/>
  </protectedRanges>
  <mergeCells count="132">
    <mergeCell ref="A64:F64"/>
    <mergeCell ref="C52:E52"/>
    <mergeCell ref="I52:J52"/>
    <mergeCell ref="O52:Q52"/>
    <mergeCell ref="A55:F55"/>
    <mergeCell ref="C50:E50"/>
    <mergeCell ref="I50:J50"/>
    <mergeCell ref="O50:Q50"/>
    <mergeCell ref="C51:E51"/>
    <mergeCell ref="I51:J51"/>
    <mergeCell ref="O51:Q51"/>
    <mergeCell ref="C48:E48"/>
    <mergeCell ref="I48:J48"/>
    <mergeCell ref="O48:Q48"/>
    <mergeCell ref="C49:E49"/>
    <mergeCell ref="I49:J49"/>
    <mergeCell ref="O49:Q49"/>
    <mergeCell ref="C47:E47"/>
    <mergeCell ref="I47:J47"/>
    <mergeCell ref="L47:N47"/>
    <mergeCell ref="O47:Q47"/>
    <mergeCell ref="C44:E44"/>
    <mergeCell ref="I44:J44"/>
    <mergeCell ref="O44:Q44"/>
    <mergeCell ref="C46:G46"/>
    <mergeCell ref="I46:M46"/>
    <mergeCell ref="C42:E42"/>
    <mergeCell ref="I42:J42"/>
    <mergeCell ref="O42:Q42"/>
    <mergeCell ref="C43:E43"/>
    <mergeCell ref="I43:J43"/>
    <mergeCell ref="O43:Q43"/>
    <mergeCell ref="O40:Q40"/>
    <mergeCell ref="C41:E41"/>
    <mergeCell ref="I41:J41"/>
    <mergeCell ref="O41:Q41"/>
    <mergeCell ref="C39:E39"/>
    <mergeCell ref="I39:J39"/>
    <mergeCell ref="L39:N39"/>
    <mergeCell ref="C40:E40"/>
    <mergeCell ref="I40:J40"/>
    <mergeCell ref="C36:E36"/>
    <mergeCell ref="I36:J36"/>
    <mergeCell ref="O36:Q36"/>
    <mergeCell ref="C38:G38"/>
    <mergeCell ref="I38:M38"/>
    <mergeCell ref="O39:Q39"/>
    <mergeCell ref="C33:E33"/>
    <mergeCell ref="I33:J33"/>
    <mergeCell ref="O33:Q33"/>
    <mergeCell ref="C34:E34"/>
    <mergeCell ref="I34:J34"/>
    <mergeCell ref="O34:Q34"/>
    <mergeCell ref="C35:E35"/>
    <mergeCell ref="I35:J35"/>
    <mergeCell ref="O35:Q35"/>
    <mergeCell ref="C31:E31"/>
    <mergeCell ref="I31:J31"/>
    <mergeCell ref="O31:Q31"/>
    <mergeCell ref="C32:E32"/>
    <mergeCell ref="I32:J32"/>
    <mergeCell ref="O32:Q32"/>
    <mergeCell ref="L31:N31"/>
    <mergeCell ref="C30:G30"/>
    <mergeCell ref="I30:M30"/>
    <mergeCell ref="A28:C28"/>
    <mergeCell ref="C25:E25"/>
    <mergeCell ref="I25:J25"/>
    <mergeCell ref="O25:Q25"/>
    <mergeCell ref="C23:E23"/>
    <mergeCell ref="I23:J23"/>
    <mergeCell ref="O23:Q23"/>
    <mergeCell ref="C24:E24"/>
    <mergeCell ref="I24:J24"/>
    <mergeCell ref="O24:Q24"/>
    <mergeCell ref="C21:E21"/>
    <mergeCell ref="I21:J21"/>
    <mergeCell ref="O21:Q21"/>
    <mergeCell ref="C22:E22"/>
    <mergeCell ref="I22:J22"/>
    <mergeCell ref="O22:Q22"/>
    <mergeCell ref="C20:E20"/>
    <mergeCell ref="I20:J20"/>
    <mergeCell ref="L20:N20"/>
    <mergeCell ref="O20:Q20"/>
    <mergeCell ref="C17:E17"/>
    <mergeCell ref="I17:J17"/>
    <mergeCell ref="O17:Q17"/>
    <mergeCell ref="I19:M19"/>
    <mergeCell ref="C19:G19"/>
    <mergeCell ref="C15:E15"/>
    <mergeCell ref="I15:J15"/>
    <mergeCell ref="O15:Q15"/>
    <mergeCell ref="C16:E16"/>
    <mergeCell ref="I16:J16"/>
    <mergeCell ref="O16:Q16"/>
    <mergeCell ref="C13:E13"/>
    <mergeCell ref="I13:J13"/>
    <mergeCell ref="O13:Q13"/>
    <mergeCell ref="C14:E14"/>
    <mergeCell ref="I14:J14"/>
    <mergeCell ref="O14:Q14"/>
    <mergeCell ref="C12:E12"/>
    <mergeCell ref="I12:J12"/>
    <mergeCell ref="L12:N12"/>
    <mergeCell ref="O12:Q12"/>
    <mergeCell ref="C9:E9"/>
    <mergeCell ref="I9:J9"/>
    <mergeCell ref="O9:Q9"/>
    <mergeCell ref="I11:M11"/>
    <mergeCell ref="C11:G11"/>
    <mergeCell ref="C7:E7"/>
    <mergeCell ref="I7:J7"/>
    <mergeCell ref="O7:Q7"/>
    <mergeCell ref="C8:E8"/>
    <mergeCell ref="I8:J8"/>
    <mergeCell ref="O8:Q8"/>
    <mergeCell ref="C5:E5"/>
    <mergeCell ref="I5:J5"/>
    <mergeCell ref="O5:Q5"/>
    <mergeCell ref="C6:E6"/>
    <mergeCell ref="I6:J6"/>
    <mergeCell ref="O6:Q6"/>
    <mergeCell ref="C4:E4"/>
    <mergeCell ref="I4:J4"/>
    <mergeCell ref="L4:N4"/>
    <mergeCell ref="O4:Q4"/>
    <mergeCell ref="A1:C1"/>
    <mergeCell ref="F1:G1"/>
    <mergeCell ref="J1:N1"/>
    <mergeCell ref="C3:G3"/>
    <mergeCell ref="I3:M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7"/>
  <dimension ref="A1:Q71"/>
  <sheetViews>
    <sheetView showGridLines="0" zoomScale="120" zoomScaleNormal="120" workbookViewId="0" topLeftCell="A1">
      <selection activeCell="A2" sqref="A2"/>
    </sheetView>
  </sheetViews>
  <sheetFormatPr defaultColWidth="9.140625" defaultRowHeight="12.75"/>
  <cols>
    <col min="1" max="1" width="5.57421875" style="0" customWidth="1"/>
    <col min="2" max="2" width="7.28125" style="0" customWidth="1"/>
    <col min="3" max="3" width="2.7109375" style="0" customWidth="1"/>
    <col min="4" max="4" width="19.7109375" style="0" customWidth="1"/>
    <col min="5" max="5" width="3.28125" style="0" customWidth="1"/>
    <col min="6" max="6" width="5.28125" style="0" customWidth="1"/>
    <col min="7" max="7" width="6.421875" style="0" customWidth="1"/>
    <col min="8" max="8" width="7.28125" style="0" customWidth="1"/>
    <col min="9" max="9" width="22.140625" style="0" customWidth="1"/>
    <col min="10" max="10" width="1.8515625" style="0" customWidth="1"/>
    <col min="11" max="11" width="5.28125" style="0" customWidth="1"/>
    <col min="12" max="12" width="3.140625" style="0" customWidth="1"/>
    <col min="13" max="13" width="1.28515625" style="0" customWidth="1"/>
    <col min="14" max="14" width="3.28125" style="0" customWidth="1"/>
    <col min="15" max="15" width="3.28125" style="0" bestFit="1" customWidth="1"/>
    <col min="16" max="16" width="1.1484375" style="0" customWidth="1"/>
    <col min="17" max="17" width="3.00390625" style="0" customWidth="1"/>
    <col min="18" max="18" width="1.8515625" style="0" customWidth="1"/>
  </cols>
  <sheetData>
    <row r="1" spans="1:17" ht="15">
      <c r="A1" s="162" t="s">
        <v>690</v>
      </c>
      <c r="B1" s="162"/>
      <c r="C1" s="162"/>
      <c r="D1" s="1" t="str">
        <f>'R 1'!D1</f>
        <v>2A</v>
      </c>
      <c r="E1" s="2"/>
      <c r="F1" s="163" t="s">
        <v>691</v>
      </c>
      <c r="G1" s="163"/>
      <c r="H1" s="1">
        <v>7</v>
      </c>
      <c r="I1" s="3" t="s">
        <v>692</v>
      </c>
      <c r="J1" s="164">
        <f>gegevens!G9</f>
        <v>39514</v>
      </c>
      <c r="K1" s="165"/>
      <c r="L1" s="165"/>
      <c r="M1" s="165"/>
      <c r="N1" s="165"/>
      <c r="O1" s="6"/>
      <c r="P1" s="2"/>
      <c r="Q1" s="2"/>
    </row>
    <row r="2" spans="1:17" ht="15">
      <c r="A2" s="1"/>
      <c r="B2" s="1"/>
      <c r="C2" s="1"/>
      <c r="D2" s="1"/>
      <c r="E2" s="2"/>
      <c r="F2" s="3"/>
      <c r="G2" s="3"/>
      <c r="H2" s="1"/>
      <c r="I2" s="3"/>
      <c r="J2" s="4"/>
      <c r="K2" s="5"/>
      <c r="L2" s="5"/>
      <c r="M2" s="5"/>
      <c r="N2" s="5"/>
      <c r="O2" s="6"/>
      <c r="P2" s="2"/>
      <c r="Q2" s="2"/>
    </row>
    <row r="3" spans="1:17" ht="15">
      <c r="A3" s="7"/>
      <c r="B3" s="7"/>
      <c r="C3" s="166" t="str">
        <f>gegevens!B42</f>
        <v>De Mercatel 3</v>
      </c>
      <c r="D3" s="166"/>
      <c r="E3" s="166"/>
      <c r="F3" s="166"/>
      <c r="G3" s="166"/>
      <c r="H3" s="9" t="s">
        <v>693</v>
      </c>
      <c r="I3" s="167" t="str">
        <f>gegevens!C42</f>
        <v>t Ros Dendermonde</v>
      </c>
      <c r="J3" s="167"/>
      <c r="K3" s="167"/>
      <c r="L3" s="167"/>
      <c r="M3" s="167"/>
      <c r="N3" s="10"/>
      <c r="O3" s="11">
        <f>L9</f>
        <v>8</v>
      </c>
      <c r="P3" s="12" t="s">
        <v>693</v>
      </c>
      <c r="Q3" s="13">
        <f>N9</f>
        <v>8</v>
      </c>
    </row>
    <row r="4" spans="1:17" ht="15">
      <c r="A4" s="14" t="s">
        <v>694</v>
      </c>
      <c r="B4" s="15" t="s">
        <v>695</v>
      </c>
      <c r="C4" s="168" t="s">
        <v>696</v>
      </c>
      <c r="D4" s="169"/>
      <c r="E4" s="170"/>
      <c r="F4" s="16" t="s">
        <v>697</v>
      </c>
      <c r="G4" s="14" t="s">
        <v>698</v>
      </c>
      <c r="H4" s="17" t="s">
        <v>695</v>
      </c>
      <c r="I4" s="168" t="s">
        <v>699</v>
      </c>
      <c r="J4" s="170"/>
      <c r="K4" s="16" t="s">
        <v>697</v>
      </c>
      <c r="L4" s="171" t="s">
        <v>700</v>
      </c>
      <c r="M4" s="172"/>
      <c r="N4" s="173"/>
      <c r="O4" s="171" t="s">
        <v>698</v>
      </c>
      <c r="P4" s="172"/>
      <c r="Q4" s="173"/>
    </row>
    <row r="5" spans="1:17" ht="15">
      <c r="A5" s="18">
        <v>1</v>
      </c>
      <c r="B5" s="87">
        <v>46400</v>
      </c>
      <c r="C5" s="168" t="str">
        <f>IF(B5="","",IF(ISERROR(PROPER(VLOOKUP(B5,elo!$A$2:$C$1891,2,FALSE))),"Stamnummer niet gevonden",PROPER(VLOOKUP(B5,elo!$A$2:$C$1891,2,FALSE))))</f>
        <v>Raepsaet Joannes</v>
      </c>
      <c r="D5" s="169"/>
      <c r="E5" s="170"/>
      <c r="F5" s="16">
        <f>IF(B5="","",IF(ISERROR(VLOOKUP(B5,elo!$A$2:$C$1891,3,FALSE)),"Fout",VLOOKUP(B5,elo!$A$2:$C$1891,3,FALSE)))</f>
        <v>1447</v>
      </c>
      <c r="G5" s="18">
        <f>IF(OR(L5=0,L5=1),0,IF(L5=2,4,IF(L5=3,8,"FOUT")))</f>
        <v>0</v>
      </c>
      <c r="H5" s="83">
        <v>10232</v>
      </c>
      <c r="I5" s="168" t="str">
        <f>IF(H5="","",IF(ISERROR(PROPER(VLOOKUP(H5,elo!$A$2:$C$1891,2,FALSE))),"Stamnummer niet gevonden",PROPER(VLOOKUP(H5,elo!$A$2:$C$1891,2,FALSE))))</f>
        <v>Molina Gomez David</v>
      </c>
      <c r="J5" s="170"/>
      <c r="K5" s="16">
        <f>IF(H5="","",IF(ISERROR(VLOOKUP(H5,elo!$A$2:$C$1891,3,FALSE)),"Fout",VLOOKUP(H5,elo!$A$2:$C$1891,3,FALSE)))</f>
        <v>1744</v>
      </c>
      <c r="L5" s="16">
        <v>1</v>
      </c>
      <c r="M5" s="16" t="s">
        <v>693</v>
      </c>
      <c r="N5" s="87">
        <f>IF(L5=1,3,IF(L5=2,2,IF(L5=3,1,IF(L5="","","fout"))))</f>
        <v>3</v>
      </c>
      <c r="O5" s="171">
        <f>IF(OR(N5=0,N5=1,N5=""),0,IF(N5=2,4,IF(N5=3,8,"FOUT")))</f>
        <v>8</v>
      </c>
      <c r="P5" s="172"/>
      <c r="Q5" s="173"/>
    </row>
    <row r="6" spans="1:17" ht="15">
      <c r="A6" s="18">
        <v>2</v>
      </c>
      <c r="B6" s="87">
        <v>10184</v>
      </c>
      <c r="C6" s="168" t="str">
        <f>IF(B6="","",IF(ISERROR(PROPER(VLOOKUP(B6,elo!$A$2:$C$1891,2,FALSE))),"Stamnummer niet gevonden",PROPER(VLOOKUP(B6,elo!$A$2:$C$1891,2,FALSE))))</f>
        <v>Thienpondt Mardoek</v>
      </c>
      <c r="D6" s="169"/>
      <c r="E6" s="170"/>
      <c r="F6" s="16">
        <f>IF(B6="","",IF(ISERROR(VLOOKUP(B6,elo!$A$2:$C$1891,3,FALSE)),"Fout",VLOOKUP(B6,elo!$A$2:$C$1891,3,FALSE)))</f>
        <v>1168</v>
      </c>
      <c r="G6" s="18">
        <f>IF(OR(L6=0,L6=1),0,IF(L6=2,3,IF(L6=3,6,"FOUT")))</f>
        <v>6</v>
      </c>
      <c r="H6" s="83">
        <v>10074</v>
      </c>
      <c r="I6" s="168" t="str">
        <f>IF(H6="","",IF(ISERROR(PROPER(VLOOKUP(H6,elo!$A$2:$C$1891,2,FALSE))),"Stamnummer niet gevonden",PROPER(VLOOKUP(H6,elo!$A$2:$C$1891,2,FALSE))))</f>
        <v>Raemdonck Matthias</v>
      </c>
      <c r="J6" s="170"/>
      <c r="K6" s="16">
        <f>IF(H6="","",IF(ISERROR(VLOOKUP(H6,elo!$A$2:$C$1891,3,FALSE)),"Fout",VLOOKUP(H6,elo!$A$2:$C$1891,3,FALSE)))</f>
        <v>0</v>
      </c>
      <c r="L6" s="16">
        <v>3</v>
      </c>
      <c r="M6" s="16" t="s">
        <v>693</v>
      </c>
      <c r="N6" s="87">
        <f>IF(L6=1,3,IF(L6=2,2,IF(L6=3,1,IF(L6="","","fout"))))</f>
        <v>1</v>
      </c>
      <c r="O6" s="171">
        <f>IF(OR(N6=0,N6=1,N6=""),0,IF(N6=2,3,IF(N6=3,6,"FOUT")))</f>
        <v>0</v>
      </c>
      <c r="P6" s="172"/>
      <c r="Q6" s="173"/>
    </row>
    <row r="7" spans="1:17" ht="15">
      <c r="A7" s="18">
        <v>3</v>
      </c>
      <c r="B7" s="87">
        <v>11400</v>
      </c>
      <c r="C7" s="168" t="str">
        <f>IF(B7="","",IF(ISERROR(PROPER(VLOOKUP(B7,elo!$A$2:$C$1891,2,FALSE))),"Stamnummer niet gevonden",PROPER(VLOOKUP(B7,elo!$A$2:$C$1891,2,FALSE))))</f>
        <v>Verhalle Elias</v>
      </c>
      <c r="D7" s="169"/>
      <c r="E7" s="170"/>
      <c r="F7" s="16">
        <f>IF(B7="","",IF(ISERROR(VLOOKUP(B7,elo!$A$2:$C$1891,3,FALSE)),"Fout",VLOOKUP(B7,elo!$A$2:$C$1891,3,FALSE)))</f>
        <v>0</v>
      </c>
      <c r="G7" s="18">
        <f>IF(OR(L7=0,L7=1),0,IF(L7=2,2,IF(L7=3,4,"FOUT")))</f>
        <v>4</v>
      </c>
      <c r="H7" s="83">
        <v>10240</v>
      </c>
      <c r="I7" s="168" t="str">
        <f>IF(H7="","",IF(ISERROR(PROPER(VLOOKUP(H7,elo!$A$2:$C$1891,2,FALSE))),"Stamnummer niet gevonden",PROPER(VLOOKUP(H7,elo!$A$2:$C$1891,2,FALSE))))</f>
        <v>Ketels Bob</v>
      </c>
      <c r="J7" s="170"/>
      <c r="K7" s="16">
        <f>IF(H7="","",IF(ISERROR(VLOOKUP(H7,elo!$A$2:$C$1891,3,FALSE)),"Fout",VLOOKUP(H7,elo!$A$2:$C$1891,3,FALSE)))</f>
        <v>0</v>
      </c>
      <c r="L7" s="16">
        <v>3</v>
      </c>
      <c r="M7" s="16" t="s">
        <v>693</v>
      </c>
      <c r="N7" s="87">
        <f>IF(L7=1,3,IF(L7=2,2,IF(L7=3,1,IF(L7="","","fout"))))</f>
        <v>1</v>
      </c>
      <c r="O7" s="171">
        <f>IF(OR(N7=0,N7=1,N7=""),0,IF(N7=2,2,IF(N7=3,4,"FOUT")))</f>
        <v>0</v>
      </c>
      <c r="P7" s="172"/>
      <c r="Q7" s="173"/>
    </row>
    <row r="8" spans="1:17" ht="15">
      <c r="A8" s="18">
        <v>4</v>
      </c>
      <c r="B8" s="87">
        <v>45977</v>
      </c>
      <c r="C8" s="168" t="str">
        <f>IF(B8="","",IF(ISERROR(PROPER(VLOOKUP(B8,elo!$A$2:$C$1891,2,FALSE))),"Stamnummer niet gevonden",PROPER(VLOOKUP(B8,elo!$A$2:$C$1891,2,FALSE))))</f>
        <v>Van De Vyver Thijs</v>
      </c>
      <c r="D8" s="169"/>
      <c r="E8" s="170"/>
      <c r="F8" s="16">
        <f>IF(B8="","",IF(ISERROR(VLOOKUP(B8,elo!$A$2:$C$1891,3,FALSE)),"Fout",VLOOKUP(B8,elo!$A$2:$C$1891,3,FALSE)))</f>
        <v>0</v>
      </c>
      <c r="G8" s="18">
        <f>IF(OR(L8=0,L8=1),0,IF(L8=2,1,IF(L8=3,2,"FOUT")))</f>
        <v>0</v>
      </c>
      <c r="H8" s="83">
        <v>8770</v>
      </c>
      <c r="I8" s="168" t="str">
        <f>IF(H8="","",IF(ISERROR(PROPER(VLOOKUP(H8,elo!$A$2:$C$1891,2,FALSE))),"Stamnummer niet gevonden",PROPER(VLOOKUP(H8,elo!$A$2:$C$1891,2,FALSE))))</f>
        <v>Van Den Berghe Quinten</v>
      </c>
      <c r="J8" s="170"/>
      <c r="K8" s="16">
        <f>IF(H8="","",IF(ISERROR(VLOOKUP(H8,elo!$A$2:$C$1891,3,FALSE)),"Fout",VLOOKUP(H8,elo!$A$2:$C$1891,3,FALSE)))</f>
        <v>0</v>
      </c>
      <c r="L8" s="16">
        <v>1</v>
      </c>
      <c r="M8" s="16" t="s">
        <v>693</v>
      </c>
      <c r="N8" s="87">
        <f>IF(L8=1,3,IF(L8=2,2,IF(L8=3,1,IF(L8="","","fout"))))</f>
        <v>3</v>
      </c>
      <c r="O8" s="171">
        <f>IF(OR(N8=0,N8=1,N8=""),0,IF(N8=2,1,IF(N8=3,2,"FOUT")))</f>
        <v>2</v>
      </c>
      <c r="P8" s="172"/>
      <c r="Q8" s="173"/>
    </row>
    <row r="9" spans="1:17" ht="15">
      <c r="A9" s="20"/>
      <c r="B9" s="21"/>
      <c r="C9" s="174" t="s">
        <v>701</v>
      </c>
      <c r="D9" s="175"/>
      <c r="E9" s="176"/>
      <c r="F9" s="16"/>
      <c r="G9" s="22">
        <f>SUM(G5:G8)</f>
        <v>10</v>
      </c>
      <c r="H9" s="23"/>
      <c r="I9" s="177"/>
      <c r="J9" s="177"/>
      <c r="K9" s="9"/>
      <c r="L9" s="22">
        <f>SUM(L5:L8)</f>
        <v>8</v>
      </c>
      <c r="M9" s="22" t="s">
        <v>693</v>
      </c>
      <c r="N9" s="24">
        <f>SUM(N5:N8)</f>
        <v>8</v>
      </c>
      <c r="O9" s="178">
        <f>SUM(O5:O8)</f>
        <v>10</v>
      </c>
      <c r="P9" s="167"/>
      <c r="Q9" s="179"/>
    </row>
    <row r="10" spans="1:17" ht="15">
      <c r="A10" s="20"/>
      <c r="B10" s="25"/>
      <c r="C10" s="26"/>
      <c r="D10" s="26"/>
      <c r="E10" s="26"/>
      <c r="F10" s="9"/>
      <c r="G10" s="8"/>
      <c r="H10" s="23"/>
      <c r="I10" s="23"/>
      <c r="J10" s="23"/>
      <c r="K10" s="9"/>
      <c r="L10" s="8"/>
      <c r="M10" s="8"/>
      <c r="N10" s="8"/>
      <c r="O10" s="8"/>
      <c r="P10" s="8"/>
      <c r="Q10" s="8"/>
    </row>
    <row r="11" spans="1:17" ht="15">
      <c r="A11" s="7"/>
      <c r="B11" s="7"/>
      <c r="C11" s="167" t="str">
        <f>gegevens!B43</f>
        <v>Colle Sint Niklaas</v>
      </c>
      <c r="D11" s="167"/>
      <c r="E11" s="167"/>
      <c r="F11" s="167"/>
      <c r="G11" s="167"/>
      <c r="H11" s="9" t="s">
        <v>693</v>
      </c>
      <c r="I11" s="167" t="str">
        <f>gegevens!C43</f>
        <v>S.C. Caballos Zottegem 6</v>
      </c>
      <c r="J11" s="167"/>
      <c r="K11" s="167"/>
      <c r="L11" s="167"/>
      <c r="M11" s="167"/>
      <c r="N11" s="10"/>
      <c r="O11" s="11">
        <f>L17</f>
        <v>8</v>
      </c>
      <c r="P11" s="12" t="s">
        <v>693</v>
      </c>
      <c r="Q11" s="13">
        <f>N17</f>
        <v>8</v>
      </c>
    </row>
    <row r="12" spans="1:17" ht="15">
      <c r="A12" s="14" t="s">
        <v>694</v>
      </c>
      <c r="B12" s="15" t="s">
        <v>695</v>
      </c>
      <c r="C12" s="168" t="s">
        <v>696</v>
      </c>
      <c r="D12" s="169"/>
      <c r="E12" s="170"/>
      <c r="F12" s="16" t="s">
        <v>697</v>
      </c>
      <c r="G12" s="14" t="s">
        <v>698</v>
      </c>
      <c r="H12" s="17" t="s">
        <v>695</v>
      </c>
      <c r="I12" s="168" t="s">
        <v>699</v>
      </c>
      <c r="J12" s="170"/>
      <c r="K12" s="16" t="s">
        <v>697</v>
      </c>
      <c r="L12" s="171" t="s">
        <v>700</v>
      </c>
      <c r="M12" s="172"/>
      <c r="N12" s="173"/>
      <c r="O12" s="171" t="s">
        <v>698</v>
      </c>
      <c r="P12" s="172"/>
      <c r="Q12" s="173"/>
    </row>
    <row r="13" spans="1:17" ht="15">
      <c r="A13" s="18">
        <v>1</v>
      </c>
      <c r="B13" s="131">
        <v>6009</v>
      </c>
      <c r="C13" s="168" t="str">
        <f>IF(B13="","",IF(ISERROR(PROPER(VLOOKUP(B13,elo!$A$2:$C$1891,2,FALSE))),"Stamnummer niet gevonden",PROPER(VLOOKUP(B13,elo!$A$2:$C$1891,2,FALSE))))</f>
        <v>Van Goethem Jelle</v>
      </c>
      <c r="D13" s="169"/>
      <c r="E13" s="170"/>
      <c r="F13" s="16">
        <f>IF(B13="","",IF(ISERROR(VLOOKUP(B13,elo!$A$2:$C$1891,3,FALSE)),"Fout",VLOOKUP(B13,elo!$A$2:$C$1891,3,FALSE)))</f>
        <v>1472</v>
      </c>
      <c r="G13" s="18">
        <f>IF(OR(L13=0,L13=1),0,IF(L13=2,4,IF(L13=3,8,"FOUT")))</f>
        <v>4</v>
      </c>
      <c r="H13" s="87">
        <v>28673</v>
      </c>
      <c r="I13" s="168" t="str">
        <f>IF(H13="","",IF(ISERROR(PROPER(VLOOKUP(H13,elo!$A$2:$C$1891,2,FALSE))),"Stamnummer niet gevonden",PROPER(VLOOKUP(H13,elo!$A$2:$C$1891,2,FALSE))))</f>
        <v>De Gendt Eddy</v>
      </c>
      <c r="J13" s="170"/>
      <c r="K13" s="16">
        <f>IF(H13="","",IF(ISERROR(VLOOKUP(H13,elo!$A$2:$C$1891,3,FALSE)),"Fout",VLOOKUP(H13,elo!$A$2:$C$1891,3,FALSE)))</f>
        <v>1560</v>
      </c>
      <c r="L13" s="16">
        <v>2</v>
      </c>
      <c r="M13" s="16" t="s">
        <v>693</v>
      </c>
      <c r="N13" s="16">
        <f>IF(L13=1,3,IF(L13=2,2,IF(L13=3,1,IF(L13="","","fout"))))</f>
        <v>2</v>
      </c>
      <c r="O13" s="171">
        <f>IF(OR(N13=0,N13=1,N13=""),0,IF(N13=2,4,IF(N13=3,8,"FOUT")))</f>
        <v>4</v>
      </c>
      <c r="P13" s="172"/>
      <c r="Q13" s="173"/>
    </row>
    <row r="14" spans="1:17" ht="15">
      <c r="A14" s="18">
        <v>2</v>
      </c>
      <c r="B14" s="131">
        <v>48321</v>
      </c>
      <c r="C14" s="168" t="str">
        <f>IF(B14="","",IF(ISERROR(PROPER(VLOOKUP(B14,elo!$A$2:$C$1891,2,FALSE))),"Stamnummer niet gevonden",PROPER(VLOOKUP(B14,elo!$A$2:$C$1891,2,FALSE))))</f>
        <v>Vertongen Jurgen</v>
      </c>
      <c r="D14" s="169"/>
      <c r="E14" s="170"/>
      <c r="F14" s="16">
        <f>IF(B14="","",IF(ISERROR(VLOOKUP(B14,elo!$A$2:$C$1891,3,FALSE)),"Fout",VLOOKUP(B14,elo!$A$2:$C$1891,3,FALSE)))</f>
        <v>1400</v>
      </c>
      <c r="G14" s="18">
        <f>IF(OR(L14=0,L14=1),0,IF(L14=2,3,IF(L14=3,6,"FOUT")))</f>
        <v>3</v>
      </c>
      <c r="H14" s="87">
        <v>24554</v>
      </c>
      <c r="I14" s="168" t="str">
        <f>IF(H14="","",IF(ISERROR(PROPER(VLOOKUP(H14,elo!$A$2:$C$1891,2,FALSE))),"Stamnummer niet gevonden",PROPER(VLOOKUP(H14,elo!$A$2:$C$1891,2,FALSE))))</f>
        <v>Van De Velde Roland</v>
      </c>
      <c r="J14" s="170"/>
      <c r="K14" s="16">
        <f>IF(H14="","",IF(ISERROR(VLOOKUP(H14,elo!$A$2:$C$1891,3,FALSE)),"Fout",VLOOKUP(H14,elo!$A$2:$C$1891,3,FALSE)))</f>
        <v>1462</v>
      </c>
      <c r="L14" s="16">
        <v>2</v>
      </c>
      <c r="M14" s="16" t="s">
        <v>693</v>
      </c>
      <c r="N14" s="16">
        <f>IF(L14=1,3,IF(L14=2,2,IF(L14=3,1,IF(L14="","","fout"))))</f>
        <v>2</v>
      </c>
      <c r="O14" s="171">
        <f>IF(OR(N14=0,N14=1,N14=""),0,IF(N14=2,3,IF(N14=3,6,"FOUT")))</f>
        <v>3</v>
      </c>
      <c r="P14" s="172"/>
      <c r="Q14" s="173"/>
    </row>
    <row r="15" spans="1:17" ht="15">
      <c r="A15" s="18">
        <v>3</v>
      </c>
      <c r="B15" s="132">
        <v>45357</v>
      </c>
      <c r="C15" s="168" t="str">
        <f>IF(B15="","",IF(ISERROR(PROPER(VLOOKUP(B15,elo!$A$2:$C$1891,2,FALSE))),"Stamnummer niet gevonden",PROPER(VLOOKUP(B15,elo!$A$2:$C$1891,2,FALSE))))</f>
        <v>Ongena Niels</v>
      </c>
      <c r="D15" s="169"/>
      <c r="E15" s="170"/>
      <c r="F15" s="16">
        <f>IF(B15="","",IF(ISERROR(VLOOKUP(B15,elo!$A$2:$C$1891,3,FALSE)),"Fout",VLOOKUP(B15,elo!$A$2:$C$1891,3,FALSE)))</f>
        <v>0</v>
      </c>
      <c r="G15" s="18">
        <f>IF(OR(L15=0,L15=1),0,IF(L15=2,2,IF(L15=3,4,"FOUT")))</f>
        <v>4</v>
      </c>
      <c r="H15" s="87">
        <v>1155</v>
      </c>
      <c r="I15" s="168" t="str">
        <f>IF(H15="","",IF(ISERROR(PROPER(VLOOKUP(H15,elo!$A$2:$C$1891,2,FALSE))),"Stamnummer niet gevonden",PROPER(VLOOKUP(H15,elo!$A$2:$C$1891,2,FALSE))))</f>
        <v>De Naeyer Rik</v>
      </c>
      <c r="J15" s="170"/>
      <c r="K15" s="16">
        <f>IF(H15="","",IF(ISERROR(VLOOKUP(H15,elo!$A$2:$C$1891,3,FALSE)),"Fout",VLOOKUP(H15,elo!$A$2:$C$1891,3,FALSE)))</f>
        <v>1374</v>
      </c>
      <c r="L15" s="16">
        <v>3</v>
      </c>
      <c r="M15" s="16" t="s">
        <v>693</v>
      </c>
      <c r="N15" s="16">
        <f>IF(L15=1,3,IF(L15=2,2,IF(L15=3,1,IF(L15="","","fout"))))</f>
        <v>1</v>
      </c>
      <c r="O15" s="171">
        <f>IF(OR(N15=0,N15=1,N15=""),0,IF(N15=2,2,IF(N15=3,4,"FOUT")))</f>
        <v>0</v>
      </c>
      <c r="P15" s="172"/>
      <c r="Q15" s="173"/>
    </row>
    <row r="16" spans="1:17" ht="15">
      <c r="A16" s="18">
        <v>4</v>
      </c>
      <c r="B16" s="131">
        <v>59013</v>
      </c>
      <c r="C16" s="168" t="str">
        <f>IF(B16="","",IF(ISERROR(PROPER(VLOOKUP(B16,elo!$A$2:$C$1891,2,FALSE))),"Stamnummer niet gevonden",PROPER(VLOOKUP(B16,elo!$A$2:$C$1891,2,FALSE))))</f>
        <v>Jordens Arnout</v>
      </c>
      <c r="D16" s="169"/>
      <c r="E16" s="170"/>
      <c r="F16" s="16">
        <f>IF(B16="","",IF(ISERROR(VLOOKUP(B16,elo!$A$2:$C$1891,3,FALSE)),"Fout",VLOOKUP(B16,elo!$A$2:$C$1891,3,FALSE)))</f>
        <v>0</v>
      </c>
      <c r="G16" s="18">
        <f>IF(OR(L16=0,L16=1),0,IF(L16=2,1,IF(L16=3,2,"FOUT")))</f>
        <v>0</v>
      </c>
      <c r="H16" s="87">
        <v>2658</v>
      </c>
      <c r="I16" s="168" t="str">
        <f>IF(H16="","",IF(ISERROR(PROPER(VLOOKUP(H16,elo!$A$2:$C$1891,2,FALSE))),"Stamnummer niet gevonden",PROPER(VLOOKUP(H16,elo!$A$2:$C$1891,2,FALSE))))</f>
        <v>Van Damme Seraphien</v>
      </c>
      <c r="J16" s="170"/>
      <c r="K16" s="16">
        <f>IF(H16="","",IF(ISERROR(VLOOKUP(H16,elo!$A$2:$C$1891,3,FALSE)),"Fout",VLOOKUP(H16,elo!$A$2:$C$1891,3,FALSE)))</f>
        <v>1277</v>
      </c>
      <c r="L16" s="16">
        <v>1</v>
      </c>
      <c r="M16" s="16" t="s">
        <v>693</v>
      </c>
      <c r="N16" s="16">
        <f>IF(L16=1,3,IF(L16=2,2,IF(L16=3,1,IF(L16="","","fout"))))</f>
        <v>3</v>
      </c>
      <c r="O16" s="171">
        <f>IF(OR(N16=0,N16=1,N16=""),0,IF(N16=2,1,IF(N16=3,2,"FOUT")))</f>
        <v>2</v>
      </c>
      <c r="P16" s="172"/>
      <c r="Q16" s="173"/>
    </row>
    <row r="17" spans="1:17" ht="15">
      <c r="A17" s="20"/>
      <c r="B17" s="21"/>
      <c r="C17" s="160" t="s">
        <v>701</v>
      </c>
      <c r="D17" s="161"/>
      <c r="E17" s="180"/>
      <c r="F17" s="27"/>
      <c r="G17" s="24">
        <f>SUM(G13:G16)</f>
        <v>11</v>
      </c>
      <c r="H17" s="23"/>
      <c r="I17" s="177"/>
      <c r="J17" s="177"/>
      <c r="K17" s="9"/>
      <c r="L17" s="24">
        <f>SUM(L13:L16)</f>
        <v>8</v>
      </c>
      <c r="M17" s="24" t="s">
        <v>693</v>
      </c>
      <c r="N17" s="24">
        <f>SUM(N13:N16)</f>
        <v>8</v>
      </c>
      <c r="O17" s="178">
        <f>SUM(O13:O16)</f>
        <v>9</v>
      </c>
      <c r="P17" s="167"/>
      <c r="Q17" s="179"/>
    </row>
    <row r="18" spans="1:17" ht="15">
      <c r="A18" s="2"/>
      <c r="B18" s="1"/>
      <c r="C18" s="2"/>
      <c r="D18" s="2"/>
      <c r="E18" s="2"/>
      <c r="F18" s="5"/>
      <c r="G18" s="2"/>
      <c r="H18" s="1"/>
      <c r="I18" s="2"/>
      <c r="J18" s="2"/>
      <c r="K18" s="5"/>
      <c r="L18" s="2"/>
      <c r="M18" s="2"/>
      <c r="N18" s="2"/>
      <c r="O18" s="2"/>
      <c r="P18" s="2"/>
      <c r="Q18" s="2"/>
    </row>
    <row r="19" spans="1:17" ht="15">
      <c r="A19" s="7"/>
      <c r="B19" s="10"/>
      <c r="C19" s="167" t="str">
        <f>gegevens!B44</f>
        <v>S.C. Caballos Zottegem 5</v>
      </c>
      <c r="D19" s="191"/>
      <c r="E19" s="191"/>
      <c r="F19" s="191"/>
      <c r="G19" s="191"/>
      <c r="H19" s="1" t="s">
        <v>693</v>
      </c>
      <c r="I19" s="166" t="str">
        <f>gegevens!C44</f>
        <v>K.G.S.R.L. 2</v>
      </c>
      <c r="J19" s="166"/>
      <c r="K19" s="166"/>
      <c r="L19" s="166"/>
      <c r="M19" s="166"/>
      <c r="N19" s="10"/>
      <c r="O19" s="11">
        <f>L25</f>
        <v>6</v>
      </c>
      <c r="P19" s="12" t="s">
        <v>693</v>
      </c>
      <c r="Q19" s="13">
        <f>N25</f>
        <v>10</v>
      </c>
    </row>
    <row r="20" spans="1:17" ht="15">
      <c r="A20" s="14" t="s">
        <v>694</v>
      </c>
      <c r="B20" s="28" t="s">
        <v>695</v>
      </c>
      <c r="C20" s="181" t="s">
        <v>696</v>
      </c>
      <c r="D20" s="181"/>
      <c r="E20" s="181"/>
      <c r="F20" s="16" t="s">
        <v>697</v>
      </c>
      <c r="G20" s="14" t="s">
        <v>698</v>
      </c>
      <c r="H20" s="28" t="s">
        <v>695</v>
      </c>
      <c r="I20" s="181" t="s">
        <v>699</v>
      </c>
      <c r="J20" s="181"/>
      <c r="K20" s="16" t="s">
        <v>697</v>
      </c>
      <c r="L20" s="182" t="s">
        <v>700</v>
      </c>
      <c r="M20" s="182"/>
      <c r="N20" s="182"/>
      <c r="O20" s="182" t="s">
        <v>698</v>
      </c>
      <c r="P20" s="182"/>
      <c r="Q20" s="182"/>
    </row>
    <row r="21" spans="1:17" ht="15">
      <c r="A21" s="16">
        <v>1</v>
      </c>
      <c r="B21" s="87">
        <v>24651</v>
      </c>
      <c r="C21" s="168" t="str">
        <f>IF(B21="","",IF(ISERROR(PROPER(VLOOKUP(B21,elo!$A$2:$C$1891,2,FALSE))),"Stamnummer niet gevonden",PROPER(VLOOKUP(B21,elo!$A$2:$C$1891,2,FALSE))))</f>
        <v>De Weird Gunter</v>
      </c>
      <c r="D21" s="169"/>
      <c r="E21" s="170"/>
      <c r="F21" s="16">
        <f>IF(B21="","",IF(ISERROR(VLOOKUP(B21,elo!$A$2:$C$1891,3,FALSE)),"Fout",VLOOKUP(B21,elo!$A$2:$C$1891,3,FALSE)))</f>
        <v>1658</v>
      </c>
      <c r="G21" s="16">
        <f>IF(OR(L21=0,L21=1),0,IF(L21=2,4,IF(L21=3,8,"FOUT")))</f>
        <v>8</v>
      </c>
      <c r="H21" s="87">
        <v>50245</v>
      </c>
      <c r="I21" s="168" t="str">
        <f>IF(H21="","",IF(ISERROR(PROPER(VLOOKUP(H21,elo!$A$2:$C$1891,2,FALSE))),"Stamnummer niet gevonden",PROPER(VLOOKUP(H21,elo!$A$2:$C$1891,2,FALSE))))</f>
        <v>Petit Emilien</v>
      </c>
      <c r="J21" s="170"/>
      <c r="K21" s="16">
        <f>IF(H21="","",IF(ISERROR(VLOOKUP(H21,elo!$A$2:$C$1891,3,FALSE)),"Fout",VLOOKUP(H21,elo!$A$2:$C$1891,3,FALSE)))</f>
        <v>1691</v>
      </c>
      <c r="L21" s="16">
        <v>3</v>
      </c>
      <c r="M21" s="16" t="s">
        <v>693</v>
      </c>
      <c r="N21" s="16">
        <f>IF(L21=1,3,IF(L21=2,2,IF(L21=3,1,IF(L21="","","fout"))))</f>
        <v>1</v>
      </c>
      <c r="O21" s="182">
        <f>IF(OR(N21=0,N21=1,N21=""),0,IF(N21=2,4,IF(N21=3,8,"FOUT")))</f>
        <v>0</v>
      </c>
      <c r="P21" s="182"/>
      <c r="Q21" s="182"/>
    </row>
    <row r="22" spans="1:17" ht="15">
      <c r="A22" s="16">
        <v>2</v>
      </c>
      <c r="B22" s="87">
        <v>26018</v>
      </c>
      <c r="C22" s="168" t="str">
        <f>IF(B22="","",IF(ISERROR(PROPER(VLOOKUP(B22,elo!$A$2:$C$1891,2,FALSE))),"Stamnummer niet gevonden",PROPER(VLOOKUP(B22,elo!$A$2:$C$1891,2,FALSE))))</f>
        <v>De Weird Evy</v>
      </c>
      <c r="D22" s="169"/>
      <c r="E22" s="170"/>
      <c r="F22" s="16">
        <f>IF(B22="","",IF(ISERROR(VLOOKUP(B22,elo!$A$2:$C$1891,3,FALSE)),"Fout",VLOOKUP(B22,elo!$A$2:$C$1891,3,FALSE)))</f>
        <v>1616</v>
      </c>
      <c r="G22" s="16">
        <f>IF(OR(L22=0,L22=1),0,IF(L22=2,3,IF(L22=3,6,"FOUT")))</f>
        <v>0</v>
      </c>
      <c r="H22" s="87">
        <v>19984</v>
      </c>
      <c r="I22" s="168" t="str">
        <f>IF(H22="","",IF(ISERROR(PROPER(VLOOKUP(H22,elo!$A$2:$C$1891,2,FALSE))),"Stamnummer niet gevonden",PROPER(VLOOKUP(H22,elo!$A$2:$C$1891,2,FALSE))))</f>
        <v>Vanbellingen Patrick</v>
      </c>
      <c r="J22" s="170"/>
      <c r="K22" s="16">
        <f>IF(H22="","",IF(ISERROR(VLOOKUP(H22,elo!$A$2:$C$1891,3,FALSE)),"Fout",VLOOKUP(H22,elo!$A$2:$C$1891,3,FALSE)))</f>
        <v>1661</v>
      </c>
      <c r="L22" s="16">
        <v>1</v>
      </c>
      <c r="M22" s="16" t="s">
        <v>693</v>
      </c>
      <c r="N22" s="16">
        <f>IF(L22=1,3,IF(L22=2,2,IF(L22=3,1,IF(L22="","","fout"))))</f>
        <v>3</v>
      </c>
      <c r="O22" s="182">
        <f>IF(OR(N22=0,N22=1,N22=""),0,IF(N22=2,3,IF(N22=3,6,"FOUT")))</f>
        <v>6</v>
      </c>
      <c r="P22" s="182"/>
      <c r="Q22" s="182"/>
    </row>
    <row r="23" spans="1:17" ht="15">
      <c r="A23" s="16">
        <v>3</v>
      </c>
      <c r="B23" s="87">
        <v>25933</v>
      </c>
      <c r="C23" s="168" t="str">
        <f>IF(B23="","",IF(ISERROR(PROPER(VLOOKUP(B23,elo!$A$2:$C$1891,2,FALSE))),"Stamnummer niet gevonden",PROPER(VLOOKUP(B23,elo!$A$2:$C$1891,2,FALSE))))</f>
        <v>De Weird Matthias</v>
      </c>
      <c r="D23" s="169"/>
      <c r="E23" s="170"/>
      <c r="F23" s="16">
        <f>IF(B23="","",IF(ISERROR(VLOOKUP(B23,elo!$A$2:$C$1891,3,FALSE)),"Fout",VLOOKUP(B23,elo!$A$2:$C$1891,3,FALSE)))</f>
        <v>0</v>
      </c>
      <c r="G23" s="16">
        <f>IF(OR(L23=0,L23=1),0,IF(L23=2,2,IF(L23=3,4,"FOUT")))</f>
        <v>0</v>
      </c>
      <c r="H23" s="87">
        <v>35050</v>
      </c>
      <c r="I23" s="168" t="str">
        <f>IF(H23="","",IF(ISERROR(PROPER(VLOOKUP(H23,elo!$A$2:$C$1891,2,FALSE))),"Stamnummer niet gevonden",PROPER(VLOOKUP(H23,elo!$A$2:$C$1891,2,FALSE))))</f>
        <v>Verleye Daniel</v>
      </c>
      <c r="J23" s="170"/>
      <c r="K23" s="16">
        <f>IF(H23="","",IF(ISERROR(VLOOKUP(H23,elo!$A$2:$C$1891,3,FALSE)),"Fout",VLOOKUP(H23,elo!$A$2:$C$1891,3,FALSE)))</f>
        <v>1434</v>
      </c>
      <c r="L23" s="16">
        <v>1</v>
      </c>
      <c r="M23" s="16" t="s">
        <v>693</v>
      </c>
      <c r="N23" s="16">
        <f>IF(L23=1,3,IF(L23=2,2,IF(L23=3,1,IF(L23="","","fout"))))</f>
        <v>3</v>
      </c>
      <c r="O23" s="182">
        <f>IF(OR(N23=0,N23=1,N23=""),0,IF(N23=2,2,IF(N23=3,4,"FOUT")))</f>
        <v>4</v>
      </c>
      <c r="P23" s="182"/>
      <c r="Q23" s="182"/>
    </row>
    <row r="24" spans="1:17" ht="15">
      <c r="A24" s="16">
        <v>4</v>
      </c>
      <c r="B24" s="87">
        <v>38016</v>
      </c>
      <c r="C24" s="168" t="str">
        <f>IF(B24="","",IF(ISERROR(PROPER(VLOOKUP(B24,elo!$A$2:$C$1891,2,FALSE))),"Stamnummer niet gevonden",PROPER(VLOOKUP(B24,elo!$A$2:$C$1891,2,FALSE))))</f>
        <v>Van Heghe Isabelle</v>
      </c>
      <c r="D24" s="169"/>
      <c r="E24" s="170"/>
      <c r="F24" s="16">
        <f>IF(B24="","",IF(ISERROR(VLOOKUP(B24,elo!$A$2:$C$1891,3,FALSE)),"Fout",VLOOKUP(B24,elo!$A$2:$C$1891,3,FALSE)))</f>
        <v>0</v>
      </c>
      <c r="G24" s="16">
        <f>IF(OR(L24=0,L24=1),0,IF(L24=2,1,IF(L24=3,2,"FOUT")))</f>
        <v>0</v>
      </c>
      <c r="H24" s="87">
        <v>10037</v>
      </c>
      <c r="I24" s="168" t="str">
        <f>IF(H24="","",IF(ISERROR(PROPER(VLOOKUP(H24,elo!$A$2:$C$1891,2,FALSE))),"Stamnummer niet gevonden",PROPER(VLOOKUP(H24,elo!$A$2:$C$1891,2,FALSE))))</f>
        <v>Ninclaus Wouter</v>
      </c>
      <c r="J24" s="170"/>
      <c r="K24" s="16">
        <f>IF(H24="","",IF(ISERROR(VLOOKUP(H24,elo!$A$2:$C$1891,3,FALSE)),"Fout",VLOOKUP(H24,elo!$A$2:$C$1891,3,FALSE)))</f>
        <v>1334</v>
      </c>
      <c r="L24" s="16">
        <v>1</v>
      </c>
      <c r="M24" s="16" t="s">
        <v>693</v>
      </c>
      <c r="N24" s="16">
        <f>IF(L24=1,3,IF(L24=2,2,IF(L24=3,1,IF(L24="","","fout"))))</f>
        <v>3</v>
      </c>
      <c r="O24" s="182">
        <f>IF(OR(N24=0,N24=1,N24=""),0,IF(N24=2,1,IF(N24=3,2,"FOUT")))</f>
        <v>2</v>
      </c>
      <c r="P24" s="182"/>
      <c r="Q24" s="182"/>
    </row>
    <row r="25" spans="1:17" ht="15">
      <c r="A25" s="20"/>
      <c r="B25" s="31"/>
      <c r="C25" s="160" t="s">
        <v>701</v>
      </c>
      <c r="D25" s="161"/>
      <c r="E25" s="180"/>
      <c r="F25" s="27"/>
      <c r="G25" s="24">
        <f>SUM(G21:G24)</f>
        <v>8</v>
      </c>
      <c r="H25" s="8"/>
      <c r="I25" s="177"/>
      <c r="J25" s="177"/>
      <c r="K25" s="9"/>
      <c r="L25" s="24">
        <f>SUM(L21:L24)</f>
        <v>6</v>
      </c>
      <c r="M25" s="24" t="s">
        <v>693</v>
      </c>
      <c r="N25" s="24">
        <f>SUM(N21:N24)</f>
        <v>10</v>
      </c>
      <c r="O25" s="178">
        <f>SUM(O21:O24)</f>
        <v>12</v>
      </c>
      <c r="P25" s="167"/>
      <c r="Q25" s="179"/>
    </row>
    <row r="26" spans="1:17" ht="15">
      <c r="A26" s="20"/>
      <c r="B26" s="20"/>
      <c r="C26" s="26"/>
      <c r="D26" s="26"/>
      <c r="E26" s="26"/>
      <c r="F26" s="9"/>
      <c r="G26" s="8"/>
      <c r="H26" s="8"/>
      <c r="I26" s="23"/>
      <c r="J26" s="23"/>
      <c r="K26" s="9"/>
      <c r="L26" s="8"/>
      <c r="M26" s="8"/>
      <c r="N26" s="8"/>
      <c r="O26" s="8"/>
      <c r="P26" s="8"/>
      <c r="Q26" s="8"/>
    </row>
    <row r="27" spans="1:17" ht="15">
      <c r="A27" s="20"/>
      <c r="B27" s="20"/>
      <c r="C27" s="26"/>
      <c r="D27" s="26"/>
      <c r="E27" s="26"/>
      <c r="F27" s="9"/>
      <c r="G27" s="8"/>
      <c r="H27" s="8"/>
      <c r="I27" s="23"/>
      <c r="J27" s="23"/>
      <c r="K27" s="9"/>
      <c r="L27" s="8"/>
      <c r="M27" s="8"/>
      <c r="N27" s="8"/>
      <c r="O27" s="8"/>
      <c r="P27" s="8"/>
      <c r="Q27" s="8"/>
    </row>
    <row r="28" spans="1:17" ht="15">
      <c r="A28" s="162" t="s">
        <v>690</v>
      </c>
      <c r="B28" s="162"/>
      <c r="C28" s="162"/>
      <c r="D28" s="1" t="s">
        <v>323</v>
      </c>
      <c r="E28" s="26"/>
      <c r="F28" s="9"/>
      <c r="G28" s="8"/>
      <c r="H28" s="8"/>
      <c r="I28" s="23"/>
      <c r="J28" s="23"/>
      <c r="K28" s="9"/>
      <c r="L28" s="8"/>
      <c r="M28" s="8"/>
      <c r="N28" s="8"/>
      <c r="O28" s="8"/>
      <c r="P28" s="8"/>
      <c r="Q28" s="8"/>
    </row>
    <row r="29" spans="1:17" ht="15">
      <c r="A29" s="2"/>
      <c r="B29" s="2"/>
      <c r="C29" s="2"/>
      <c r="D29" s="2"/>
      <c r="E29" s="2"/>
      <c r="F29" s="5"/>
      <c r="G29" s="2"/>
      <c r="H29" s="2"/>
      <c r="I29" s="2"/>
      <c r="J29" s="2"/>
      <c r="K29" s="5"/>
      <c r="L29" s="2"/>
      <c r="M29" s="2"/>
      <c r="N29" s="2"/>
      <c r="O29" s="2"/>
      <c r="P29" s="2"/>
      <c r="Q29" s="2"/>
    </row>
    <row r="30" spans="1:17" ht="15">
      <c r="A30" s="7"/>
      <c r="B30" s="7"/>
      <c r="C30" s="167" t="str">
        <f>gegevens!D42</f>
        <v>De Mercatel 2</v>
      </c>
      <c r="D30" s="167"/>
      <c r="E30" s="167"/>
      <c r="F30" s="167"/>
      <c r="G30" s="167"/>
      <c r="H30" s="5" t="s">
        <v>693</v>
      </c>
      <c r="I30" s="167" t="str">
        <f>gegevens!E42</f>
        <v>S.C. Caballos Zottegem 4</v>
      </c>
      <c r="J30" s="167"/>
      <c r="K30" s="167"/>
      <c r="L30" s="167"/>
      <c r="M30" s="167"/>
      <c r="N30" s="10"/>
      <c r="O30" s="11">
        <f>L36</f>
        <v>5</v>
      </c>
      <c r="P30" s="12" t="s">
        <v>693</v>
      </c>
      <c r="Q30" s="13">
        <f>N36</f>
        <v>11</v>
      </c>
    </row>
    <row r="31" spans="1:17" ht="15">
      <c r="A31" s="14" t="s">
        <v>694</v>
      </c>
      <c r="B31" s="28" t="s">
        <v>695</v>
      </c>
      <c r="C31" s="181" t="s">
        <v>696</v>
      </c>
      <c r="D31" s="181"/>
      <c r="E31" s="181"/>
      <c r="F31" s="16" t="s">
        <v>697</v>
      </c>
      <c r="G31" s="14" t="s">
        <v>698</v>
      </c>
      <c r="H31" s="28" t="s">
        <v>695</v>
      </c>
      <c r="I31" s="181" t="s">
        <v>699</v>
      </c>
      <c r="J31" s="181"/>
      <c r="K31" s="16" t="s">
        <v>697</v>
      </c>
      <c r="L31" s="182" t="s">
        <v>700</v>
      </c>
      <c r="M31" s="182"/>
      <c r="N31" s="182"/>
      <c r="O31" s="182" t="s">
        <v>698</v>
      </c>
      <c r="P31" s="182"/>
      <c r="Q31" s="182"/>
    </row>
    <row r="32" spans="1:17" ht="15">
      <c r="A32" s="16">
        <v>1</v>
      </c>
      <c r="B32" s="16">
        <v>31534</v>
      </c>
      <c r="C32" s="168" t="str">
        <f>IF(B32="","",IF(ISERROR(PROPER(VLOOKUP(B32,elo!$A$2:$C$1891,2,FALSE))),"Stamnummer niet gevonden",PROPER(VLOOKUP(B32,elo!$A$2:$C$1891,2,FALSE))))</f>
        <v>Coppens Hendrik</v>
      </c>
      <c r="D32" s="169"/>
      <c r="E32" s="170"/>
      <c r="F32" s="16">
        <f>IF(B32="","",IF(ISERROR(VLOOKUP(B32,elo!$A$2:$C$1891,3,FALSE)),"Fout",VLOOKUP(B32,elo!$A$2:$C$1891,3,FALSE)))</f>
        <v>1558</v>
      </c>
      <c r="G32" s="16">
        <f>IF(OR(L32=0,L32=1),0,IF(L32=2,4,IF(L32=3,8,"FOUT")))</f>
        <v>0</v>
      </c>
      <c r="H32" s="16">
        <v>6246</v>
      </c>
      <c r="I32" s="168" t="str">
        <f>IF(H32="","",IF(ISERROR(PROPER(VLOOKUP(H32,elo!$A$2:$C$1891,2,FALSE))),"Stamnummer niet gevonden",PROPER(VLOOKUP(H32,elo!$A$2:$C$1891,2,FALSE))))</f>
        <v>Van Puyvelde Stijn</v>
      </c>
      <c r="J32" s="170"/>
      <c r="K32" s="16">
        <f>IF(H32="","",IF(ISERROR(VLOOKUP(H32,elo!$A$2:$C$1891,3,FALSE)),"Fout",VLOOKUP(H32,elo!$A$2:$C$1891,3,FALSE)))</f>
        <v>1525</v>
      </c>
      <c r="L32" s="16">
        <v>1</v>
      </c>
      <c r="M32" s="16" t="s">
        <v>693</v>
      </c>
      <c r="N32" s="16">
        <f>IF(L32=1,3,IF(L32=2,2,IF(L32=3,1,IF(L32="","","fout"))))</f>
        <v>3</v>
      </c>
      <c r="O32" s="182">
        <f>IF(OR(N32=0,N32=1,N32=""),0,IF(N32=2,4,IF(N32=3,8,"FOUT")))</f>
        <v>8</v>
      </c>
      <c r="P32" s="182"/>
      <c r="Q32" s="182"/>
    </row>
    <row r="33" spans="1:17" ht="15">
      <c r="A33" s="16">
        <v>2</v>
      </c>
      <c r="B33" s="16">
        <v>42781</v>
      </c>
      <c r="C33" s="168" t="str">
        <f>IF(B33="","",IF(ISERROR(PROPER(VLOOKUP(B33,elo!$A$2:$C$1891,2,FALSE))),"Stamnummer niet gevonden",PROPER(VLOOKUP(B33,elo!$A$2:$C$1891,2,FALSE))))</f>
        <v>Bral Patrick</v>
      </c>
      <c r="D33" s="169"/>
      <c r="E33" s="170"/>
      <c r="F33" s="16">
        <f>IF(B33="","",IF(ISERROR(VLOOKUP(B33,elo!$A$2:$C$1891,3,FALSE)),"Fout",VLOOKUP(B33,elo!$A$2:$C$1891,3,FALSE)))</f>
        <v>1495</v>
      </c>
      <c r="G33" s="16">
        <f>IF(OR(L33=0,L33=1),0,IF(L33=2,3,IF(L33=3,6,"FOUT")))</f>
        <v>3</v>
      </c>
      <c r="H33" s="87">
        <v>6564</v>
      </c>
      <c r="I33" s="168" t="str">
        <f>IF(H33="","",IF(ISERROR(PROPER(VLOOKUP(H33,elo!$A$2:$C$1891,2,FALSE))),"Stamnummer niet gevonden",PROPER(VLOOKUP(H33,elo!$A$2:$C$1891,2,FALSE))))</f>
        <v>Kint Jean</v>
      </c>
      <c r="J33" s="170"/>
      <c r="K33" s="16">
        <f>IF(H33="","",IF(ISERROR(VLOOKUP(H33,elo!$A$2:$C$1891,3,FALSE)),"Fout",VLOOKUP(H33,elo!$A$2:$C$1891,3,FALSE)))</f>
        <v>1434</v>
      </c>
      <c r="L33" s="16">
        <v>2</v>
      </c>
      <c r="M33" s="16" t="s">
        <v>693</v>
      </c>
      <c r="N33" s="16">
        <f>IF(L33=1,3,IF(L33=2,2,IF(L33=3,1,IF(L33="","","fout"))))</f>
        <v>2</v>
      </c>
      <c r="O33" s="182">
        <f>IF(OR(N33=0,N33=1,N33=""),0,IF(N33=2,3,IF(N33=3,6,"FOUT")))</f>
        <v>3</v>
      </c>
      <c r="P33" s="182"/>
      <c r="Q33" s="182"/>
    </row>
    <row r="34" spans="1:17" ht="15">
      <c r="A34" s="16">
        <v>3</v>
      </c>
      <c r="B34" s="16">
        <v>14249</v>
      </c>
      <c r="C34" s="168" t="str">
        <f>IF(B34="","",IF(ISERROR(PROPER(VLOOKUP(B34,elo!$A$2:$C$1891,2,FALSE))),"Stamnummer niet gevonden",PROPER(VLOOKUP(B34,elo!$A$2:$C$1891,2,FALSE))))</f>
        <v>Van De Vyver Odile</v>
      </c>
      <c r="D34" s="169"/>
      <c r="E34" s="170"/>
      <c r="F34" s="16">
        <f>IF(B34="","",IF(ISERROR(VLOOKUP(B34,elo!$A$2:$C$1891,3,FALSE)),"Fout",VLOOKUP(B34,elo!$A$2:$C$1891,3,FALSE)))</f>
        <v>1424</v>
      </c>
      <c r="G34" s="16">
        <f>IF(OR(L34=0,L34=1),0,IF(L34=2,2,IF(L34=3,4,"FOUT")))</f>
        <v>0</v>
      </c>
      <c r="H34" s="87">
        <v>28762</v>
      </c>
      <c r="I34" s="168" t="str">
        <f>IF(H34="","",IF(ISERROR(PROPER(VLOOKUP(H34,elo!$A$2:$C$1891,2,FALSE))),"Stamnummer niet gevonden",PROPER(VLOOKUP(H34,elo!$A$2:$C$1891,2,FALSE))))</f>
        <v>Schroer Charlotte</v>
      </c>
      <c r="J34" s="170"/>
      <c r="K34" s="16">
        <f>IF(H34="","",IF(ISERROR(VLOOKUP(H34,elo!$A$2:$C$1891,3,FALSE)),"Fout",VLOOKUP(H34,elo!$A$2:$C$1891,3,FALSE)))</f>
        <v>1308</v>
      </c>
      <c r="L34" s="16">
        <v>1</v>
      </c>
      <c r="M34" s="16" t="s">
        <v>693</v>
      </c>
      <c r="N34" s="16">
        <f>IF(L34=1,3,IF(L34=2,2,IF(L34=3,1,IF(L34="","","fout"))))</f>
        <v>3</v>
      </c>
      <c r="O34" s="182">
        <f>IF(OR(N34=0,N34=1,N34=""),0,IF(N34=2,2,IF(N34=3,4,"FOUT")))</f>
        <v>4</v>
      </c>
      <c r="P34" s="182"/>
      <c r="Q34" s="182"/>
    </row>
    <row r="35" spans="1:17" ht="15">
      <c r="A35" s="16">
        <v>4</v>
      </c>
      <c r="B35" s="16">
        <v>41840</v>
      </c>
      <c r="C35" s="168" t="str">
        <f>IF(B35="","",IF(ISERROR(PROPER(VLOOKUP(B35,elo!$A$2:$C$1891,2,FALSE))),"Stamnummer niet gevonden",PROPER(VLOOKUP(B35,elo!$A$2:$C$1891,2,FALSE))))</f>
        <v>Hertele Patrick</v>
      </c>
      <c r="D35" s="169"/>
      <c r="E35" s="170"/>
      <c r="F35" s="16">
        <f>IF(B35="","",IF(ISERROR(VLOOKUP(B35,elo!$A$2:$C$1891,3,FALSE)),"Fout",VLOOKUP(B35,elo!$A$2:$C$1891,3,FALSE)))</f>
        <v>1372</v>
      </c>
      <c r="G35" s="16">
        <f>IF(OR(L35=0,L35=1),0,IF(L35=2,1,IF(L35=3,2,"FOUT")))</f>
        <v>0</v>
      </c>
      <c r="H35" s="87">
        <v>28860</v>
      </c>
      <c r="I35" s="168" t="str">
        <f>IF(H35="","",IF(ISERROR(PROPER(VLOOKUP(H35,elo!$A$2:$C$1891,2,FALSE))),"Stamnummer niet gevonden",PROPER(VLOOKUP(H35,elo!$A$2:$C$1891,2,FALSE))))</f>
        <v>Schroer Laurenz</v>
      </c>
      <c r="J35" s="170"/>
      <c r="K35" s="16">
        <f>IF(H35="","",IF(ISERROR(VLOOKUP(H35,elo!$A$2:$C$1891,3,FALSE)),"Fout",VLOOKUP(H35,elo!$A$2:$C$1891,3,FALSE)))</f>
        <v>0</v>
      </c>
      <c r="L35" s="16">
        <v>1</v>
      </c>
      <c r="M35" s="16" t="s">
        <v>693</v>
      </c>
      <c r="N35" s="16">
        <f>IF(L35=1,3,IF(L35=2,2,IF(L35=3,1,IF(L35="","","fout"))))</f>
        <v>3</v>
      </c>
      <c r="O35" s="182">
        <f>IF(OR(N35=0,N35=1,N35=""),0,IF(N35=2,1,IF(N35=3,2,"FOUT")))</f>
        <v>2</v>
      </c>
      <c r="P35" s="182"/>
      <c r="Q35" s="182"/>
    </row>
    <row r="36" spans="1:17" ht="15">
      <c r="A36" s="20"/>
      <c r="B36" s="31"/>
      <c r="C36" s="160" t="s">
        <v>701</v>
      </c>
      <c r="D36" s="161"/>
      <c r="E36" s="180"/>
      <c r="F36" s="27"/>
      <c r="G36" s="24">
        <f>SUM(G32:G35)</f>
        <v>3</v>
      </c>
      <c r="H36" s="8"/>
      <c r="I36" s="177"/>
      <c r="J36" s="177"/>
      <c r="K36" s="9"/>
      <c r="L36" s="24">
        <f>SUM(L32:L35)</f>
        <v>5</v>
      </c>
      <c r="M36" s="24" t="s">
        <v>693</v>
      </c>
      <c r="N36" s="24">
        <f>SUM(N32:N35)</f>
        <v>11</v>
      </c>
      <c r="O36" s="178">
        <f>SUM(O32:O35)</f>
        <v>17</v>
      </c>
      <c r="P36" s="167"/>
      <c r="Q36" s="179"/>
    </row>
    <row r="37" spans="1:17" ht="15">
      <c r="A37" s="20"/>
      <c r="B37" s="20"/>
      <c r="C37" s="26"/>
      <c r="D37" s="26"/>
      <c r="E37" s="26"/>
      <c r="F37" s="9"/>
      <c r="G37" s="8"/>
      <c r="H37" s="8"/>
      <c r="I37" s="23"/>
      <c r="J37" s="23"/>
      <c r="K37" s="9"/>
      <c r="L37" s="9"/>
      <c r="M37" s="9"/>
      <c r="N37" s="9"/>
      <c r="O37" s="8"/>
      <c r="P37" s="8"/>
      <c r="Q37" s="8"/>
    </row>
    <row r="38" spans="1:17" ht="15">
      <c r="A38" s="7"/>
      <c r="B38" s="7"/>
      <c r="C38" s="167" t="str">
        <f>gegevens!D43</f>
        <v>Wachtebeke</v>
      </c>
      <c r="D38" s="167"/>
      <c r="E38" s="167"/>
      <c r="F38" s="167"/>
      <c r="G38" s="167"/>
      <c r="H38" s="5" t="s">
        <v>693</v>
      </c>
      <c r="I38" s="167" t="str">
        <f>gegevens!E43</f>
        <v>Wetteren</v>
      </c>
      <c r="J38" s="167"/>
      <c r="K38" s="167"/>
      <c r="L38" s="167"/>
      <c r="M38" s="167"/>
      <c r="N38" s="10"/>
      <c r="O38" s="11">
        <f>L44</f>
        <v>8</v>
      </c>
      <c r="P38" s="12" t="s">
        <v>693</v>
      </c>
      <c r="Q38" s="13">
        <f>N44</f>
        <v>7</v>
      </c>
    </row>
    <row r="39" spans="1:17" ht="15">
      <c r="A39" s="14" t="s">
        <v>694</v>
      </c>
      <c r="B39" s="28" t="s">
        <v>695</v>
      </c>
      <c r="C39" s="181" t="s">
        <v>696</v>
      </c>
      <c r="D39" s="181"/>
      <c r="E39" s="181"/>
      <c r="F39" s="16" t="s">
        <v>697</v>
      </c>
      <c r="G39" s="14" t="s">
        <v>698</v>
      </c>
      <c r="H39" s="28" t="s">
        <v>695</v>
      </c>
      <c r="I39" s="181" t="s">
        <v>699</v>
      </c>
      <c r="J39" s="181"/>
      <c r="K39" s="16" t="s">
        <v>697</v>
      </c>
      <c r="L39" s="182" t="s">
        <v>700</v>
      </c>
      <c r="M39" s="182"/>
      <c r="N39" s="182"/>
      <c r="O39" s="182" t="s">
        <v>698</v>
      </c>
      <c r="P39" s="182"/>
      <c r="Q39" s="182"/>
    </row>
    <row r="40" spans="1:17" ht="15">
      <c r="A40" s="16">
        <v>1</v>
      </c>
      <c r="B40" s="16">
        <v>21857</v>
      </c>
      <c r="C40" s="168" t="str">
        <f>IF(B40="","",IF(ISERROR(PROPER(VLOOKUP(B40,elo!$A$2:$C$1891,2,FALSE))),"Stamnummer niet gevonden",PROPER(VLOOKUP(B40,elo!$A$2:$C$1891,2,FALSE))))</f>
        <v>Dhuyvetter Koen</v>
      </c>
      <c r="D40" s="169"/>
      <c r="E40" s="170"/>
      <c r="F40" s="16">
        <f>IF(B40="","",IF(ISERROR(VLOOKUP(B40,elo!$A$2:$C$1891,3,FALSE)),"Fout",VLOOKUP(B40,elo!$A$2:$C$1891,3,FALSE)))</f>
        <v>1643</v>
      </c>
      <c r="G40" s="16">
        <f>IF(OR(L40=0,L40=1),0,IF(L40=2,4,IF(L40=3,8,"FOUT")))</f>
        <v>8</v>
      </c>
      <c r="H40" s="16">
        <v>50067</v>
      </c>
      <c r="I40" s="168" t="str">
        <f>IF(H40="","",IF(ISERROR(PROPER(VLOOKUP(H40,elo!$A$2:$C$1891,2,FALSE))),"Stamnummer niet gevonden",PROPER(VLOOKUP(H40,elo!$A$2:$C$1891,2,FALSE))))</f>
        <v>Van Heddeghem Klaas</v>
      </c>
      <c r="J40" s="170"/>
      <c r="K40" s="16">
        <f>IF(H40="","",IF(ISERROR(VLOOKUP(H40,elo!$A$2:$C$1891,3,FALSE)),"Fout",VLOOKUP(H40,elo!$A$2:$C$1891,3,FALSE)))</f>
        <v>1578</v>
      </c>
      <c r="L40" s="16">
        <v>3</v>
      </c>
      <c r="M40" s="16" t="s">
        <v>693</v>
      </c>
      <c r="N40" s="16">
        <f>IF(L40=1,3,IF(L40=2,2,IF(L40=3,1,IF(L40="","","fout"))))</f>
        <v>1</v>
      </c>
      <c r="O40" s="182">
        <f>IF(OR(N40=0,N40=1,N40=""),0,IF(N40=2,4,IF(N40=3,8,"FOUT")))</f>
        <v>0</v>
      </c>
      <c r="P40" s="182"/>
      <c r="Q40" s="182"/>
    </row>
    <row r="41" spans="1:17" ht="15">
      <c r="A41" s="16">
        <v>2</v>
      </c>
      <c r="B41" s="16">
        <v>47589</v>
      </c>
      <c r="C41" s="168" t="str">
        <f>IF(B41="","",IF(ISERROR(PROPER(VLOOKUP(B41,elo!$A$2:$C$1891,2,FALSE))),"Stamnummer niet gevonden",PROPER(VLOOKUP(B41,elo!$A$2:$C$1891,2,FALSE))))</f>
        <v>Claeys Patrick</v>
      </c>
      <c r="D41" s="169"/>
      <c r="E41" s="170"/>
      <c r="F41" s="16">
        <f>IF(B41="","",IF(ISERROR(VLOOKUP(B41,elo!$A$2:$C$1891,3,FALSE)),"Fout",VLOOKUP(B41,elo!$A$2:$C$1891,3,FALSE)))</f>
        <v>1539</v>
      </c>
      <c r="G41" s="16">
        <f>IF(OR(L41=0,L41=1),0,IF(L41=2,3,IF(L41=3,6,"FOUT")))</f>
        <v>0</v>
      </c>
      <c r="H41" s="16">
        <v>41254</v>
      </c>
      <c r="I41" s="168" t="str">
        <f>IF(H41="","",IF(ISERROR(PROPER(VLOOKUP(H41,elo!$A$2:$C$1891,2,FALSE))),"Stamnummer niet gevonden",PROPER(VLOOKUP(H41,elo!$A$2:$C$1891,2,FALSE))))</f>
        <v>Carlier Sven</v>
      </c>
      <c r="J41" s="170"/>
      <c r="K41" s="16">
        <f>IF(H41="","",IF(ISERROR(VLOOKUP(H41,elo!$A$2:$C$1891,3,FALSE)),"Fout",VLOOKUP(H41,elo!$A$2:$C$1891,3,FALSE)))</f>
        <v>1243</v>
      </c>
      <c r="L41" s="16">
        <v>1</v>
      </c>
      <c r="M41" s="16" t="s">
        <v>693</v>
      </c>
      <c r="N41" s="16">
        <f>IF(L41=1,3,IF(L41=2,2,IF(L41=3,1,IF(L41="","","fout"))))</f>
        <v>3</v>
      </c>
      <c r="O41" s="182">
        <f>IF(OR(N41=0,N41=1,N41=""),0,IF(N41=2,3,IF(N41=3,6,"FOUT")))</f>
        <v>6</v>
      </c>
      <c r="P41" s="182"/>
      <c r="Q41" s="182"/>
    </row>
    <row r="42" spans="1:17" ht="15">
      <c r="A42" s="16">
        <v>3</v>
      </c>
      <c r="B42" s="16">
        <v>47511</v>
      </c>
      <c r="C42" s="168" t="str">
        <f>IF(B42="","",IF(ISERROR(PROPER(VLOOKUP(B42,elo!$A$2:$C$1891,2,FALSE))),"Stamnummer niet gevonden",PROPER(VLOOKUP(B42,elo!$A$2:$C$1891,2,FALSE))))</f>
        <v>Naudts Rudy</v>
      </c>
      <c r="D42" s="169"/>
      <c r="E42" s="170"/>
      <c r="F42" s="16">
        <f>IF(B42="","",IF(ISERROR(VLOOKUP(B42,elo!$A$2:$C$1891,3,FALSE)),"Fout",VLOOKUP(B42,elo!$A$2:$C$1891,3,FALSE)))</f>
        <v>1207</v>
      </c>
      <c r="G42" s="16">
        <f>IF(OR(L42=0,L42=1),0,IF(L42=2,2,IF(L42=3,4,"FOUT")))</f>
        <v>0</v>
      </c>
      <c r="H42" s="16">
        <v>11564</v>
      </c>
      <c r="I42" s="168" t="str">
        <f>IF(H42="","",IF(ISERROR(PROPER(VLOOKUP(H42,elo!$A$2:$C$1891,2,FALSE))),"Stamnummer niet gevonden",PROPER(VLOOKUP(H42,elo!$A$2:$C$1891,2,FALSE))))</f>
        <v>Desmet Sven</v>
      </c>
      <c r="J42" s="170"/>
      <c r="K42" s="16">
        <f>IF(H42="","",IF(ISERROR(VLOOKUP(H42,elo!$A$2:$C$1891,3,FALSE)),"Fout",VLOOKUP(H42,elo!$A$2:$C$1891,3,FALSE)))</f>
        <v>0</v>
      </c>
      <c r="L42" s="16">
        <v>1</v>
      </c>
      <c r="M42" s="16" t="s">
        <v>693</v>
      </c>
      <c r="N42" s="16">
        <f>IF(L42=1,3,IF(L42=2,2,IF(L42=3,1,IF(L42="","","fout"))))</f>
        <v>3</v>
      </c>
      <c r="O42" s="182">
        <f>IF(OR(N42=0,N42=1,N42=""),0,IF(N42=2,2,IF(N42=3,4,"FOUT")))</f>
        <v>4</v>
      </c>
      <c r="P42" s="182"/>
      <c r="Q42" s="182"/>
    </row>
    <row r="43" spans="1:17" ht="15">
      <c r="A43" s="16">
        <v>4</v>
      </c>
      <c r="B43" s="16">
        <v>11402</v>
      </c>
      <c r="C43" s="168" t="str">
        <f>IF(B43="","",IF(ISERROR(PROPER(VLOOKUP(B43,elo!$A$2:$C$1891,2,FALSE))),"Stamnummer niet gevonden",PROPER(VLOOKUP(B43,elo!$A$2:$C$1891,2,FALSE))))</f>
        <v>Langenhuysen Timothy</v>
      </c>
      <c r="D43" s="169"/>
      <c r="E43" s="170"/>
      <c r="F43" s="16">
        <f>IF(B43="","",IF(ISERROR(VLOOKUP(B43,elo!$A$2:$C$1891,3,FALSE)),"Fout",VLOOKUP(B43,elo!$A$2:$C$1891,3,FALSE)))</f>
        <v>0</v>
      </c>
      <c r="G43" s="16">
        <f>IF(OR(L43=0,L43=1),0,IF(L43=2,1,IF(L43=3,2,"FOUT")))</f>
        <v>2</v>
      </c>
      <c r="H43" s="16"/>
      <c r="I43" s="168">
        <f>IF(H43="","",IF(ISERROR(PROPER(VLOOKUP(H43,elo!$A$2:$C$1891,2,FALSE))),"Stamnummer niet gevonden",PROPER(VLOOKUP(H43,elo!$A$2:$C$1891,2,FALSE))))</f>
      </c>
      <c r="J43" s="170"/>
      <c r="K43" s="16">
        <f>IF(H43="","",IF(ISERROR(VLOOKUP(H43,elo!$A$2:$C$1891,3,FALSE)),"Fout",VLOOKUP(H43,elo!$A$2:$C$1891,3,FALSE)))</f>
      </c>
      <c r="L43" s="16">
        <v>3</v>
      </c>
      <c r="M43" s="16" t="s">
        <v>693</v>
      </c>
      <c r="N43" s="16">
        <v>0</v>
      </c>
      <c r="O43" s="182">
        <f>IF(OR(N43=0,N43=1,N43=""),0,IF(N43=2,1,IF(N43=3,2,"FOUT")))</f>
        <v>0</v>
      </c>
      <c r="P43" s="182"/>
      <c r="Q43" s="182"/>
    </row>
    <row r="44" spans="1:17" ht="15">
      <c r="A44" s="20"/>
      <c r="B44" s="31"/>
      <c r="C44" s="160" t="s">
        <v>701</v>
      </c>
      <c r="D44" s="161"/>
      <c r="E44" s="180"/>
      <c r="F44" s="27"/>
      <c r="G44" s="24">
        <f>SUM(G40:G43)</f>
        <v>10</v>
      </c>
      <c r="H44" s="8"/>
      <c r="I44" s="177"/>
      <c r="J44" s="177"/>
      <c r="K44" s="9"/>
      <c r="L44" s="24">
        <f>SUM(L40:L43)</f>
        <v>8</v>
      </c>
      <c r="M44" s="24" t="s">
        <v>693</v>
      </c>
      <c r="N44" s="24">
        <f>SUM(N40:N43)</f>
        <v>7</v>
      </c>
      <c r="O44" s="178">
        <f>SUM(O40:O43)</f>
        <v>10</v>
      </c>
      <c r="P44" s="167"/>
      <c r="Q44" s="179"/>
    </row>
    <row r="45" spans="1:17" ht="15">
      <c r="A45" s="20"/>
      <c r="B45" s="20"/>
      <c r="C45" s="26"/>
      <c r="D45" s="26"/>
      <c r="E45" s="26"/>
      <c r="F45" s="9"/>
      <c r="G45" s="8"/>
      <c r="H45" s="8"/>
      <c r="I45" s="23"/>
      <c r="J45" s="23"/>
      <c r="K45" s="9"/>
      <c r="L45" s="9"/>
      <c r="M45" s="9"/>
      <c r="N45" s="9"/>
      <c r="O45" s="8"/>
      <c r="P45" s="8"/>
      <c r="Q45" s="8"/>
    </row>
    <row r="46" spans="1:17" ht="15">
      <c r="A46" s="7"/>
      <c r="B46" s="7"/>
      <c r="C46" s="167" t="str">
        <f>gegevens!D44</f>
        <v>S.C. Jean Jaurès 2</v>
      </c>
      <c r="D46" s="167"/>
      <c r="E46" s="167"/>
      <c r="F46" s="167"/>
      <c r="G46" s="167"/>
      <c r="H46" s="5" t="s">
        <v>693</v>
      </c>
      <c r="I46" s="167" t="str">
        <f>gegevens!E44</f>
        <v>S.C. Caballos Zottegem 3</v>
      </c>
      <c r="J46" s="167"/>
      <c r="K46" s="167"/>
      <c r="L46" s="167"/>
      <c r="M46" s="167"/>
      <c r="N46" s="10"/>
      <c r="O46" s="11">
        <f>L52</f>
        <v>5</v>
      </c>
      <c r="P46" s="12" t="s">
        <v>693</v>
      </c>
      <c r="Q46" s="13">
        <f>N52</f>
        <v>11</v>
      </c>
    </row>
    <row r="47" spans="1:17" ht="15">
      <c r="A47" s="14" t="s">
        <v>694</v>
      </c>
      <c r="B47" s="28" t="s">
        <v>695</v>
      </c>
      <c r="C47" s="181" t="s">
        <v>696</v>
      </c>
      <c r="D47" s="181"/>
      <c r="E47" s="181"/>
      <c r="F47" s="16" t="s">
        <v>697</v>
      </c>
      <c r="G47" s="14" t="s">
        <v>698</v>
      </c>
      <c r="H47" s="28" t="s">
        <v>695</v>
      </c>
      <c r="I47" s="181" t="s">
        <v>699</v>
      </c>
      <c r="J47" s="181"/>
      <c r="K47" s="16" t="s">
        <v>697</v>
      </c>
      <c r="L47" s="182" t="s">
        <v>700</v>
      </c>
      <c r="M47" s="182"/>
      <c r="N47" s="182"/>
      <c r="O47" s="182" t="s">
        <v>698</v>
      </c>
      <c r="P47" s="182"/>
      <c r="Q47" s="182"/>
    </row>
    <row r="48" spans="1:17" ht="15">
      <c r="A48" s="16">
        <v>1</v>
      </c>
      <c r="B48" s="16">
        <v>17892</v>
      </c>
      <c r="C48" s="168" t="str">
        <f>IF(B48="","",IF(ISERROR(PROPER(VLOOKUP(B48,elo!$A$2:$C$1891,2,FALSE))),"Stamnummer niet gevonden",PROPER(VLOOKUP(B48,elo!$A$2:$C$1891,2,FALSE))))</f>
        <v>De Wolf Sven</v>
      </c>
      <c r="D48" s="169"/>
      <c r="E48" s="170"/>
      <c r="F48" s="16">
        <f>IF(B48="","",IF(ISERROR(VLOOKUP(B48,elo!$A$2:$C$1891,3,FALSE)),"Fout",VLOOKUP(B48,elo!$A$2:$C$1891,3,FALSE)))</f>
        <v>1695</v>
      </c>
      <c r="G48" s="16">
        <f>IF(OR(L48=0,L48=1),0,IF(L48=2,4,IF(L48=3,8,"FOUT")))</f>
        <v>4</v>
      </c>
      <c r="H48" s="87">
        <v>4936</v>
      </c>
      <c r="I48" s="168" t="str">
        <f>IF(H48="","",IF(ISERROR(PROPER(VLOOKUP(H48,elo!$A$2:$C$1891,2,FALSE))),"Stamnummer niet gevonden",PROPER(VLOOKUP(H48,elo!$A$2:$C$1891,2,FALSE))))</f>
        <v>Ghyselen Wouter</v>
      </c>
      <c r="J48" s="170"/>
      <c r="K48" s="16">
        <f>IF(H48="","",IF(ISERROR(VLOOKUP(H48,elo!$A$2:$C$1891,3,FALSE)),"Fout",VLOOKUP(H48,elo!$A$2:$C$1891,3,FALSE)))</f>
        <v>1801</v>
      </c>
      <c r="L48" s="16">
        <v>2</v>
      </c>
      <c r="M48" s="16" t="s">
        <v>693</v>
      </c>
      <c r="N48" s="16">
        <f>IF(L48=1,3,IF(L48=2,2,IF(L48=3,1,IF(L48="","","fout"))))</f>
        <v>2</v>
      </c>
      <c r="O48" s="182">
        <f>IF(OR(N48=0,N48=1,N48=""),0,IF(N48=2,4,IF(N48=3,8,"FOUT")))</f>
        <v>4</v>
      </c>
      <c r="P48" s="182"/>
      <c r="Q48" s="182"/>
    </row>
    <row r="49" spans="1:17" ht="15">
      <c r="A49" s="16">
        <v>2</v>
      </c>
      <c r="B49" s="16">
        <v>15806</v>
      </c>
      <c r="C49" s="168" t="str">
        <f>IF(B49="","",IF(ISERROR(PROPER(VLOOKUP(B49,elo!$A$2:$C$1891,2,FALSE))),"Stamnummer niet gevonden",PROPER(VLOOKUP(B49,elo!$A$2:$C$1891,2,FALSE))))</f>
        <v>Van Dorpe Filip</v>
      </c>
      <c r="D49" s="169"/>
      <c r="E49" s="170"/>
      <c r="F49" s="16">
        <f>IF(B49="","",IF(ISERROR(VLOOKUP(B49,elo!$A$2:$C$1891,3,FALSE)),"Fout",VLOOKUP(B49,elo!$A$2:$C$1891,3,FALSE)))</f>
        <v>1698</v>
      </c>
      <c r="G49" s="16">
        <f>IF(OR(L49=0,L49=1),0,IF(L49=2,3,IF(L49=3,6,"FOUT")))</f>
        <v>0</v>
      </c>
      <c r="H49" s="87">
        <v>23809</v>
      </c>
      <c r="I49" s="168" t="str">
        <f>IF(H49="","",IF(ISERROR(PROPER(VLOOKUP(H49,elo!$A$2:$C$1891,2,FALSE))),"Stamnummer niet gevonden",PROPER(VLOOKUP(H49,elo!$A$2:$C$1891,2,FALSE))))</f>
        <v>Gyselinck Jelle</v>
      </c>
      <c r="J49" s="170"/>
      <c r="K49" s="16">
        <f>IF(H49="","",IF(ISERROR(VLOOKUP(H49,elo!$A$2:$C$1891,3,FALSE)),"Fout",VLOOKUP(H49,elo!$A$2:$C$1891,3,FALSE)))</f>
        <v>1675</v>
      </c>
      <c r="L49" s="16">
        <v>1</v>
      </c>
      <c r="M49" s="16" t="s">
        <v>693</v>
      </c>
      <c r="N49" s="16">
        <f>IF(L49=1,3,IF(L49=2,2,IF(L49=3,1,IF(L49="","","fout"))))</f>
        <v>3</v>
      </c>
      <c r="O49" s="182">
        <f>IF(OR(N49=0,N49=1,N49=""),0,IF(N49=2,3,IF(N49=3,6,"FOUT")))</f>
        <v>6</v>
      </c>
      <c r="P49" s="182"/>
      <c r="Q49" s="182"/>
    </row>
    <row r="50" spans="1:17" ht="15">
      <c r="A50" s="16">
        <v>3</v>
      </c>
      <c r="B50" s="16">
        <v>40509</v>
      </c>
      <c r="C50" s="168" t="str">
        <f>IF(B50="","",IF(ISERROR(PROPER(VLOOKUP(B50,elo!$A$2:$C$1891,2,FALSE))),"Stamnummer niet gevonden",PROPER(VLOOKUP(B50,elo!$A$2:$C$1891,2,FALSE))))</f>
        <v>Mohebi Bizhan</v>
      </c>
      <c r="D50" s="169"/>
      <c r="E50" s="170"/>
      <c r="F50" s="16">
        <f>IF(B50="","",IF(ISERROR(VLOOKUP(B50,elo!$A$2:$C$1891,3,FALSE)),"Fout",VLOOKUP(B50,elo!$A$2:$C$1891,3,FALSE)))</f>
        <v>1628</v>
      </c>
      <c r="G50" s="16">
        <f>IF(OR(L50=0,L50=1),0,IF(L50=2,2,IF(L50=3,4,"FOUT")))</f>
        <v>0</v>
      </c>
      <c r="H50" s="87">
        <v>25062</v>
      </c>
      <c r="I50" s="168" t="str">
        <f>IF(H50="","",IF(ISERROR(PROPER(VLOOKUP(H50,elo!$A$2:$C$1891,2,FALSE))),"Stamnummer niet gevonden",PROPER(VLOOKUP(H50,elo!$A$2:$C$1891,2,FALSE))))</f>
        <v>Van Melkebeke Willem</v>
      </c>
      <c r="J50" s="170"/>
      <c r="K50" s="16">
        <f>IF(H50="","",IF(ISERROR(VLOOKUP(H50,elo!$A$2:$C$1891,3,FALSE)),"Fout",VLOOKUP(H50,elo!$A$2:$C$1891,3,FALSE)))</f>
        <v>1707</v>
      </c>
      <c r="L50" s="16">
        <v>1</v>
      </c>
      <c r="M50" s="16" t="s">
        <v>693</v>
      </c>
      <c r="N50" s="16">
        <f>IF(L50=1,3,IF(L50=2,2,IF(L50=3,1,IF(L50="","","fout"))))</f>
        <v>3</v>
      </c>
      <c r="O50" s="182">
        <f>IF(OR(N50=0,N50=1,N50=""),0,IF(N50=2,2,IF(N50=3,4,"FOUT")))</f>
        <v>4</v>
      </c>
      <c r="P50" s="182"/>
      <c r="Q50" s="182"/>
    </row>
    <row r="51" spans="1:17" ht="15">
      <c r="A51" s="16">
        <v>4</v>
      </c>
      <c r="B51" s="16">
        <v>4898</v>
      </c>
      <c r="C51" s="168" t="str">
        <f>IF(B51="","",IF(ISERROR(PROPER(VLOOKUP(B51,elo!$A$2:$C$1891,2,FALSE))),"Stamnummer niet gevonden",PROPER(VLOOKUP(B51,elo!$A$2:$C$1891,2,FALSE))))</f>
        <v>Vermeulen Danny</v>
      </c>
      <c r="D51" s="169"/>
      <c r="E51" s="170"/>
      <c r="F51" s="16">
        <f>IF(B51="","",IF(ISERROR(VLOOKUP(B51,elo!$A$2:$C$1891,3,FALSE)),"Fout",VLOOKUP(B51,elo!$A$2:$C$1891,3,FALSE)))</f>
        <v>1550</v>
      </c>
      <c r="G51" s="16">
        <f>IF(OR(L51=0,L51=1),0,IF(L51=2,1,IF(L51=3,2,"FOUT")))</f>
        <v>0</v>
      </c>
      <c r="H51" s="87">
        <v>52019</v>
      </c>
      <c r="I51" s="168" t="str">
        <f>IF(H51="","",IF(ISERROR(PROPER(VLOOKUP(H51,elo!$A$2:$C$1891,2,FALSE))),"Stamnummer niet gevonden",PROPER(VLOOKUP(H51,elo!$A$2:$C$1891,2,FALSE))))</f>
        <v>Poelman Geoffrey</v>
      </c>
      <c r="J51" s="170"/>
      <c r="K51" s="16">
        <f>IF(H51="","",IF(ISERROR(VLOOKUP(H51,elo!$A$2:$C$1891,3,FALSE)),"Fout",VLOOKUP(H51,elo!$A$2:$C$1891,3,FALSE)))</f>
        <v>1573</v>
      </c>
      <c r="L51" s="16">
        <v>1</v>
      </c>
      <c r="M51" s="16" t="s">
        <v>693</v>
      </c>
      <c r="N51" s="16">
        <f>IF(L51=1,3,IF(L51=2,2,IF(L51=3,1,IF(L51="","","fout"))))</f>
        <v>3</v>
      </c>
      <c r="O51" s="182">
        <f>IF(OR(N51=0,N51=1,N51=""),0,IF(N51=2,1,IF(N51=3,2,"FOUT")))</f>
        <v>2</v>
      </c>
      <c r="P51" s="182"/>
      <c r="Q51" s="182"/>
    </row>
    <row r="52" spans="1:17" ht="15">
      <c r="A52" s="20"/>
      <c r="B52" s="31"/>
      <c r="C52" s="160" t="s">
        <v>701</v>
      </c>
      <c r="D52" s="161"/>
      <c r="E52" s="180"/>
      <c r="F52" s="27"/>
      <c r="G52" s="24">
        <f>SUM(G48:G51)</f>
        <v>4</v>
      </c>
      <c r="H52" s="8"/>
      <c r="I52" s="177"/>
      <c r="J52" s="177"/>
      <c r="K52" s="9"/>
      <c r="L52" s="24">
        <f>SUM(L48:L51)</f>
        <v>5</v>
      </c>
      <c r="M52" s="24" t="s">
        <v>693</v>
      </c>
      <c r="N52" s="24">
        <f>SUM(N48:N51)</f>
        <v>11</v>
      </c>
      <c r="O52" s="178">
        <f>SUM(O48:O51)</f>
        <v>16</v>
      </c>
      <c r="P52" s="167"/>
      <c r="Q52" s="179"/>
    </row>
    <row r="53" spans="1:17" ht="15">
      <c r="A53" s="20"/>
      <c r="B53" s="20"/>
      <c r="C53" s="26"/>
      <c r="D53" s="26"/>
      <c r="E53" s="26"/>
      <c r="F53" s="9"/>
      <c r="G53" s="8"/>
      <c r="H53" s="8"/>
      <c r="I53" s="23"/>
      <c r="J53" s="23"/>
      <c r="K53" s="9"/>
      <c r="L53" s="8"/>
      <c r="M53" s="8"/>
      <c r="N53" s="8"/>
      <c r="O53" s="8"/>
      <c r="P53" s="8"/>
      <c r="Q53" s="8"/>
    </row>
    <row r="54" spans="1:17" ht="15.75" thickBot="1">
      <c r="A54" s="20"/>
      <c r="B54" s="20"/>
      <c r="C54" s="26"/>
      <c r="D54" s="26"/>
      <c r="E54" s="26"/>
      <c r="F54" s="9"/>
      <c r="G54" s="8"/>
      <c r="H54" s="8"/>
      <c r="I54" s="23"/>
      <c r="J54" s="23"/>
      <c r="K54" s="9"/>
      <c r="L54" s="9"/>
      <c r="M54" s="9"/>
      <c r="N54" s="9"/>
      <c r="O54" s="8"/>
      <c r="P54" s="8"/>
      <c r="Q54" s="8"/>
    </row>
    <row r="55" spans="1:6" ht="15" thickBot="1">
      <c r="A55" s="186" t="s">
        <v>1344</v>
      </c>
      <c r="B55" s="184"/>
      <c r="C55" s="184"/>
      <c r="D55" s="184"/>
      <c r="E55" s="184"/>
      <c r="F55" s="185"/>
    </row>
    <row r="56" spans="1:6" ht="15.75">
      <c r="A56" s="43">
        <v>1</v>
      </c>
      <c r="B56" s="61" t="str">
        <f>'R 1'!B62</f>
        <v>K.G.S.R.L. 2</v>
      </c>
      <c r="C56" s="62"/>
      <c r="D56" s="119"/>
      <c r="E56" s="116">
        <f>IF(ISERROR(VLOOKUP(B56,gegevens!$AD$13:$AF$18,1,FALSE)=0),VLOOKUP(B56,'R 6'!$B$56:$F$62,4,FALSE),(VLOOKUP(B56,'R 6'!$B$56:$F$62,4,FALSE))+VLOOKUP(B56,gegevens!$AD$13:$AF$18,2,FALSE))</f>
        <v>57</v>
      </c>
      <c r="F56" s="117">
        <f>IF(ISERROR(VLOOKUP(B56,gegevens!$AD$13:$AF$18,1,FALSE)=0),VLOOKUP(B56,'R 6'!$B$56:$F$62,5,FALSE),(VLOOKUP(B56,'R 6'!$B$56:$F$62,5,FALSE))+VLOOKUP(B56,gegevens!$AD$13:$AF$18,3,FALSE))</f>
        <v>74</v>
      </c>
    </row>
    <row r="57" spans="1:6" ht="15.75">
      <c r="A57" s="33">
        <v>2</v>
      </c>
      <c r="B57" s="61" t="str">
        <f>'R 1'!B59</f>
        <v>S.C. Jean Jaurès 1</v>
      </c>
      <c r="C57" s="52"/>
      <c r="D57" s="53"/>
      <c r="E57" s="60">
        <f>IF(ISERROR(VLOOKUP(B57,gegevens!$AD$13:$AF$18,1,FALSE)=0),VLOOKUP(B57,'R 6'!$B$56:$F$62,4,FALSE),(VLOOKUP(B57,'R 6'!$B$56:$F$62,4,FALSE))+VLOOKUP(B57,gegevens!$AD$13:$AF$18,2,FALSE))</f>
        <v>52</v>
      </c>
      <c r="F57" s="65">
        <f>IF(ISERROR(VLOOKUP(B57,gegevens!$AD$13:$AF$18,1,FALSE)=0),VLOOKUP(B57,'R 6'!$B$56:$F$62,5,FALSE),(VLOOKUP(B57,'R 6'!$B$56:$F$62,5,FALSE))+VLOOKUP(B57,gegevens!$AD$13:$AF$18,3,FALSE))</f>
        <v>70</v>
      </c>
    </row>
    <row r="58" spans="1:6" ht="15.75">
      <c r="A58" s="33">
        <v>3</v>
      </c>
      <c r="B58" s="61" t="str">
        <f>'R 1'!B60</f>
        <v>S.C. Caballos Zottegem 6</v>
      </c>
      <c r="C58" s="52"/>
      <c r="D58" s="53"/>
      <c r="E58" s="60">
        <f>IF(ISERROR(VLOOKUP(B58,gegevens!$AD$13:$AF$18,1,FALSE)=0),VLOOKUP(B58,'R 6'!$B$56:$F$62,4,FALSE),(VLOOKUP(B58,'R 6'!$B$56:$F$62,4,FALSE))+VLOOKUP(B58,gegevens!$AD$13:$AF$18,2,FALSE))</f>
        <v>49</v>
      </c>
      <c r="F58" s="65">
        <f>IF(ISERROR(VLOOKUP(B58,gegevens!$AD$13:$AF$18,1,FALSE)=0),VLOOKUP(B58,'R 6'!$B$56:$F$62,5,FALSE),(VLOOKUP(B58,'R 6'!$B$56:$F$62,5,FALSE))+VLOOKUP(B58,gegevens!$AD$13:$AF$18,3,FALSE))</f>
        <v>62</v>
      </c>
    </row>
    <row r="59" spans="1:6" ht="15.75">
      <c r="A59" s="33">
        <v>4</v>
      </c>
      <c r="B59" s="61" t="str">
        <f>'R 1'!B56</f>
        <v>Colle Sint Niklaas</v>
      </c>
      <c r="C59" s="54"/>
      <c r="D59" s="55"/>
      <c r="E59" s="60">
        <f>IF(ISERROR(VLOOKUP(B59,gegevens!$AD$13:$AF$18,1,FALSE)=0),VLOOKUP(B59,'R 6'!$B$56:$F$62,4,FALSE),(VLOOKUP(B59,'R 6'!$B$56:$F$62,4,FALSE))+VLOOKUP(B59,gegevens!$AD$13:$AF$18,2,FALSE))</f>
        <v>48</v>
      </c>
      <c r="F59" s="65">
        <f>IF(ISERROR(VLOOKUP(B59,gegevens!$AD$13:$AF$18,1,FALSE)=0),VLOOKUP(B59,'R 6'!$B$56:$F$62,5,FALSE),(VLOOKUP(B59,'R 6'!$B$56:$F$62,5,FALSE))+VLOOKUP(B59,gegevens!$AD$13:$AF$18,3,FALSE))</f>
        <v>60</v>
      </c>
    </row>
    <row r="60" spans="1:17" ht="15.75">
      <c r="A60" s="33">
        <v>5</v>
      </c>
      <c r="B60" s="61" t="str">
        <f>'R 1'!B58</f>
        <v>De Mercatel 3</v>
      </c>
      <c r="C60" s="52"/>
      <c r="D60" s="53"/>
      <c r="E60" s="60">
        <f>IF(ISERROR(VLOOKUP(B60,gegevens!$AD$13:$AF$18,1,FALSE)=0),VLOOKUP(B60,'R 6'!$B$56:$F$62,4,FALSE),(VLOOKUP(B60,'R 6'!$B$56:$F$62,4,FALSE))+VLOOKUP(B60,gegevens!$AD$13:$AF$18,2,FALSE))</f>
        <v>47</v>
      </c>
      <c r="F60" s="65">
        <f>IF(ISERROR(VLOOKUP(B60,gegevens!$AD$13:$AF$18,1,FALSE)=0),VLOOKUP(B60,'R 6'!$B$56:$F$62,5,FALSE),(VLOOKUP(B60,'R 6'!$B$56:$F$62,5,FALSE))+VLOOKUP(B60,gegevens!$AD$13:$AF$18,3,FALSE))</f>
        <v>57</v>
      </c>
      <c r="G60" s="20"/>
      <c r="H60" s="20"/>
      <c r="I60" s="20"/>
      <c r="J60" s="8"/>
      <c r="K60" s="8"/>
      <c r="L60" s="8"/>
      <c r="M60" s="8"/>
      <c r="N60" s="8"/>
      <c r="O60" s="8"/>
      <c r="P60" s="8"/>
      <c r="Q60" s="8"/>
    </row>
    <row r="61" spans="1:17" ht="15.75">
      <c r="A61" s="33">
        <v>6</v>
      </c>
      <c r="B61" s="61" t="str">
        <f>'R 1'!B57</f>
        <v>S.C. Caballos Zottegem 5</v>
      </c>
      <c r="C61" s="52"/>
      <c r="D61" s="53"/>
      <c r="E61" s="60">
        <f>IF(ISERROR(VLOOKUP(B61,gegevens!$AD$13:$AF$18,1,FALSE)=0),VLOOKUP(B61,'R 6'!$B$56:$F$62,4,FALSE),(VLOOKUP(B61,'R 6'!$B$56:$F$62,4,FALSE))+VLOOKUP(B61,gegevens!$AD$13:$AF$18,2,FALSE))</f>
        <v>43</v>
      </c>
      <c r="F61" s="65">
        <f>IF(ISERROR(VLOOKUP(B61,gegevens!$AD$13:$AF$18,1,FALSE)=0),VLOOKUP(B61,'R 6'!$B$56:$F$62,5,FALSE),(VLOOKUP(B61,'R 6'!$B$56:$F$62,5,FALSE))+VLOOKUP(B61,gegevens!$AD$13:$AF$18,3,FALSE))</f>
        <v>56</v>
      </c>
      <c r="G61" s="20"/>
      <c r="H61" s="34"/>
      <c r="I61" s="25"/>
      <c r="J61" s="34"/>
      <c r="K61" s="25"/>
      <c r="L61" s="25"/>
      <c r="M61" s="25"/>
      <c r="N61" s="25"/>
      <c r="O61" s="25"/>
      <c r="P61" s="25"/>
      <c r="Q61" s="25"/>
    </row>
    <row r="62" spans="1:17" ht="16.5" thickBot="1">
      <c r="A62" s="35">
        <v>7</v>
      </c>
      <c r="B62" s="124" t="str">
        <f>'R 1'!B61</f>
        <v>t Ros Dendermonde</v>
      </c>
      <c r="C62" s="49"/>
      <c r="D62" s="50"/>
      <c r="E62" s="60">
        <f>IF(ISERROR(VLOOKUP(B62,gegevens!$AD$13:$AF$18,1,FALSE)=0),VLOOKUP(B62,'R 6'!$B$56:$F$62,4,FALSE),(VLOOKUP(B62,'R 6'!$B$56:$F$62,4,FALSE))+VLOOKUP(B62,gegevens!$AD$13:$AF$18,2,FALSE))</f>
        <v>40</v>
      </c>
      <c r="F62" s="65">
        <f>IF(ISERROR(VLOOKUP(B62,gegevens!$AD$13:$AF$18,1,FALSE)=0),VLOOKUP(B62,'R 6'!$B$56:$F$62,5,FALSE),(VLOOKUP(B62,'R 6'!$B$56:$F$62,5,FALSE))+VLOOKUP(B62,gegevens!$AD$13:$AF$18,3,FALSE))</f>
        <v>41</v>
      </c>
      <c r="G62" s="2"/>
      <c r="H62" s="2"/>
      <c r="I62" s="20"/>
      <c r="J62" s="2"/>
      <c r="K62" s="5"/>
      <c r="L62" s="2"/>
      <c r="M62" s="2"/>
      <c r="N62" s="2"/>
      <c r="O62" s="2"/>
      <c r="P62" s="2"/>
      <c r="Q62" s="2"/>
    </row>
    <row r="63" spans="5:6" ht="13.5" thickBot="1">
      <c r="E63" s="59"/>
      <c r="F63" s="59"/>
    </row>
    <row r="64" spans="1:6" ht="15" thickBot="1">
      <c r="A64" s="186" t="s">
        <v>1344</v>
      </c>
      <c r="B64" s="184"/>
      <c r="C64" s="184"/>
      <c r="D64" s="184"/>
      <c r="E64" s="189"/>
      <c r="F64" s="190"/>
    </row>
    <row r="65" spans="1:6" ht="15.75">
      <c r="A65" s="32">
        <v>1</v>
      </c>
      <c r="B65" s="56" t="str">
        <f>'R 1'!B66</f>
        <v>S.C. Caballos Zottegem 3</v>
      </c>
      <c r="C65" s="57"/>
      <c r="D65" s="58"/>
      <c r="E65" s="118">
        <f>IF(ISERROR(VLOOKUP(B65,gegevens!$AD$19:$AF$24,1,FALSE)=0),VLOOKUP(B65,'R 6'!$B$65:$F$71,4,FALSE),(VLOOKUP(B65,'R 6'!$B$65:$F$71,4,FALSE))+VLOOKUP(B65,gegevens!$AD$19:$AF$24,2,FALSE))</f>
        <v>49</v>
      </c>
      <c r="F65" s="64">
        <f>IF(ISERROR(VLOOKUP(B65,gegevens!$AD$19:$AF$24,1,FALSE)=0),VLOOKUP(B65,'R 6'!$B$65:$F$71,5,FALSE),(VLOOKUP(B65,'R 6'!$B$65:$F$71,5,FALSE))+VLOOKUP(B65,gegevens!$AD$19:$AF$24,3,FALSE))</f>
        <v>73</v>
      </c>
    </row>
    <row r="66" spans="1:6" ht="15.75">
      <c r="A66" s="33">
        <v>2</v>
      </c>
      <c r="B66" s="61" t="str">
        <f>'R 1'!B65</f>
        <v>S.C. Jean Jaurès 2</v>
      </c>
      <c r="C66" s="54"/>
      <c r="D66" s="55"/>
      <c r="E66" s="116">
        <f>IF(ISERROR(VLOOKUP(B66,gegevens!$AD$19:$AF$24,1,FALSE)=0),VLOOKUP(B66,'R 6'!$B$65:$F$71,4,FALSE),(VLOOKUP(B66,'R 6'!$B$65:$F$71,4,FALSE))+VLOOKUP(B66,gegevens!$AD$19:$AF$24,2,FALSE))</f>
        <v>44</v>
      </c>
      <c r="F66" s="65">
        <f>IF(ISERROR(VLOOKUP(B66,gegevens!$AD$19:$AF$24,1,FALSE)=0),VLOOKUP(B66,'R 6'!$B$65:$F$71,5,FALSE),(VLOOKUP(B66,'R 6'!$B$65:$F$71,5,FALSE))+VLOOKUP(B66,gegevens!$AD$19:$AF$24,3,FALSE))</f>
        <v>63</v>
      </c>
    </row>
    <row r="67" spans="1:6" ht="15.75">
      <c r="A67" s="33">
        <v>3</v>
      </c>
      <c r="B67" s="61" t="str">
        <f>'R 1'!B70</f>
        <v>Wetteren</v>
      </c>
      <c r="C67" s="52"/>
      <c r="D67" s="53"/>
      <c r="E67" s="116">
        <f>IF(ISERROR(VLOOKUP(B67,gegevens!$AD$19:$AF$24,1,FALSE)=0),VLOOKUP(B67,'R 6'!$B$65:$F$71,4,FALSE),(VLOOKUP(B67,'R 6'!$B$65:$F$71,4,FALSE))+VLOOKUP(B67,gegevens!$AD$19:$AF$24,2,FALSE))</f>
        <v>40</v>
      </c>
      <c r="F67" s="65">
        <f>IF(ISERROR(VLOOKUP(B67,gegevens!$AD$19:$AF$24,1,FALSE)=0),VLOOKUP(B67,'R 6'!$B$65:$F$71,5,FALSE),(VLOOKUP(B67,'R 6'!$B$65:$F$71,5,FALSE))+VLOOKUP(B67,gegevens!$AD$19:$AF$24,3,FALSE))</f>
        <v>59</v>
      </c>
    </row>
    <row r="68" spans="1:6" ht="15.75">
      <c r="A68" s="33">
        <v>4</v>
      </c>
      <c r="B68" s="61" t="str">
        <f>'R 1'!B69</f>
        <v>S.C. Caballos Zottegem 4</v>
      </c>
      <c r="C68" s="52"/>
      <c r="D68" s="53"/>
      <c r="E68" s="116">
        <f>IF(ISERROR(VLOOKUP(B68,gegevens!$AD$19:$AF$24,1,FALSE)=0),VLOOKUP(B68,'R 6'!$B$65:$F$71,4,FALSE),(VLOOKUP(B68,'R 6'!$B$65:$F$71,4,FALSE))+VLOOKUP(B68,gegevens!$AD$19:$AF$24,2,FALSE))</f>
        <v>40</v>
      </c>
      <c r="F68" s="65">
        <f>IF(ISERROR(VLOOKUP(B68,gegevens!$AD$19:$AF$24,1,FALSE)=0),VLOOKUP(B68,'R 6'!$B$65:$F$71,5,FALSE),(VLOOKUP(B68,'R 6'!$B$65:$F$71,5,FALSE))+VLOOKUP(B68,gegevens!$AD$19:$AF$24,3,FALSE))</f>
        <v>46</v>
      </c>
    </row>
    <row r="69" spans="1:6" ht="15.75">
      <c r="A69" s="33">
        <v>5</v>
      </c>
      <c r="B69" s="61" t="str">
        <f>'R 1'!B67</f>
        <v>Wachtebeke</v>
      </c>
      <c r="C69" s="52"/>
      <c r="D69" s="53"/>
      <c r="E69" s="116">
        <f>IF(ISERROR(VLOOKUP(B69,gegevens!$AD$19:$AF$24,1,FALSE)=0),VLOOKUP(B69,'R 6'!$B$65:$F$71,4,FALSE),(VLOOKUP(B69,'R 6'!$B$65:$F$71,4,FALSE))+VLOOKUP(B69,gegevens!$AD$19:$AF$24,2,FALSE))</f>
        <v>34</v>
      </c>
      <c r="F69" s="65">
        <f>IF(ISERROR(VLOOKUP(B69,gegevens!$AD$19:$AF$24,1,FALSE)=0),VLOOKUP(B69,'R 6'!$B$65:$F$71,5,FALSE),(VLOOKUP(B69,'R 6'!$B$65:$F$71,5,FALSE))+VLOOKUP(B69,gegevens!$AD$19:$AF$24,3,FALSE))</f>
        <v>36</v>
      </c>
    </row>
    <row r="70" spans="1:6" ht="15.75">
      <c r="A70" s="33">
        <v>6</v>
      </c>
      <c r="B70" s="61" t="str">
        <f>'R 1'!B68</f>
        <v>De Mercatel 2</v>
      </c>
      <c r="C70" s="52"/>
      <c r="D70" s="53"/>
      <c r="E70" s="116">
        <f>IF(ISERROR(VLOOKUP(B70,gegevens!$AD$19:$AF$24,1,FALSE)=0),VLOOKUP(B70,'R 6'!$B$65:$F$71,4,FALSE),(VLOOKUP(B70,'R 6'!$B$65:$F$71,4,FALSE))+VLOOKUP(B70,gegevens!$AD$19:$AF$24,2,FALSE))</f>
        <v>32</v>
      </c>
      <c r="F70" s="65">
        <f>IF(ISERROR(VLOOKUP(B70,gegevens!$AD$19:$AF$24,1,FALSE)=0),VLOOKUP(B70,'R 6'!$B$65:$F$71,5,FALSE),(VLOOKUP(B70,'R 6'!$B$65:$F$71,5,FALSE))+VLOOKUP(B70,gegevens!$AD$19:$AF$24,3,FALSE))</f>
        <v>23</v>
      </c>
    </row>
    <row r="71" spans="1:6" ht="16.5" thickBot="1">
      <c r="A71" s="35">
        <v>7</v>
      </c>
      <c r="B71" s="48"/>
      <c r="C71" s="49"/>
      <c r="D71" s="50"/>
      <c r="E71" s="121"/>
      <c r="F71" s="122"/>
    </row>
  </sheetData>
  <sheetProtection password="C40F" sheet="1" objects="1" scenarios="1" sort="0"/>
  <protectedRanges>
    <protectedRange password="89A0" sqref="C36:F43 B36:B39" name="Bereik2"/>
    <protectedRange sqref="L5:N8 L13:N16 L29:N32 L21:N24 H29:H31 B29:B31 G35:G39 I35:R39 H36:H39" name="Bereik1"/>
    <protectedRange sqref="B5:B8" name="Bereik1_1"/>
    <protectedRange sqref="H5:H8" name="Bereik1_2"/>
    <protectedRange sqref="B13:B16" name="Bereik1_3"/>
    <protectedRange sqref="H13:H16" name="Bereik1_4"/>
    <protectedRange sqref="B21:B24" name="Bereik1_5"/>
    <protectedRange sqref="H21:H24" name="Bereik1_6"/>
    <protectedRange sqref="B32:B35" name="Bereik1_7"/>
    <protectedRange sqref="H32" name="Bereik1_8"/>
    <protectedRange sqref="B40:B43" name="Bereik1_9"/>
    <protectedRange sqref="H40:H43" name="Bereik1_10"/>
    <protectedRange sqref="B48:B51" name="Bereik1_11"/>
    <protectedRange sqref="H48:H51" name="Bereik1_9_1"/>
    <protectedRange sqref="H33:H35" name="Bereik3_7"/>
  </protectedRanges>
  <mergeCells count="132">
    <mergeCell ref="O39:Q39"/>
    <mergeCell ref="C33:E33"/>
    <mergeCell ref="I33:J33"/>
    <mergeCell ref="O33:Q33"/>
    <mergeCell ref="C34:E34"/>
    <mergeCell ref="I34:J34"/>
    <mergeCell ref="O34:Q34"/>
    <mergeCell ref="I35:J35"/>
    <mergeCell ref="O35:Q35"/>
    <mergeCell ref="C36:E36"/>
    <mergeCell ref="O31:Q31"/>
    <mergeCell ref="C32:E32"/>
    <mergeCell ref="I32:J32"/>
    <mergeCell ref="O32:Q32"/>
    <mergeCell ref="L31:N31"/>
    <mergeCell ref="C30:G30"/>
    <mergeCell ref="I30:M30"/>
    <mergeCell ref="C31:E31"/>
    <mergeCell ref="I31:J31"/>
    <mergeCell ref="C25:E25"/>
    <mergeCell ref="I25:J25"/>
    <mergeCell ref="O25:Q25"/>
    <mergeCell ref="A28:C28"/>
    <mergeCell ref="C23:E23"/>
    <mergeCell ref="I23:J23"/>
    <mergeCell ref="O23:Q23"/>
    <mergeCell ref="C24:E24"/>
    <mergeCell ref="I24:J24"/>
    <mergeCell ref="O24:Q24"/>
    <mergeCell ref="C21:E21"/>
    <mergeCell ref="I21:J21"/>
    <mergeCell ref="O21:Q21"/>
    <mergeCell ref="C22:E22"/>
    <mergeCell ref="I22:J22"/>
    <mergeCell ref="O22:Q22"/>
    <mergeCell ref="C20:E20"/>
    <mergeCell ref="I20:J20"/>
    <mergeCell ref="L20:N20"/>
    <mergeCell ref="O20:Q20"/>
    <mergeCell ref="C17:E17"/>
    <mergeCell ref="I17:J17"/>
    <mergeCell ref="O17:Q17"/>
    <mergeCell ref="I19:M19"/>
    <mergeCell ref="C19:G19"/>
    <mergeCell ref="C15:E15"/>
    <mergeCell ref="I15:J15"/>
    <mergeCell ref="O15:Q15"/>
    <mergeCell ref="C16:E16"/>
    <mergeCell ref="I16:J16"/>
    <mergeCell ref="O16:Q16"/>
    <mergeCell ref="C13:E13"/>
    <mergeCell ref="I13:J13"/>
    <mergeCell ref="O13:Q13"/>
    <mergeCell ref="C14:E14"/>
    <mergeCell ref="I14:J14"/>
    <mergeCell ref="O14:Q14"/>
    <mergeCell ref="C12:E12"/>
    <mergeCell ref="I12:J12"/>
    <mergeCell ref="L12:N12"/>
    <mergeCell ref="O12:Q12"/>
    <mergeCell ref="C9:E9"/>
    <mergeCell ref="I9:J9"/>
    <mergeCell ref="O9:Q9"/>
    <mergeCell ref="I11:M11"/>
    <mergeCell ref="C11:G11"/>
    <mergeCell ref="C7:E7"/>
    <mergeCell ref="I7:J7"/>
    <mergeCell ref="O7:Q7"/>
    <mergeCell ref="C8:E8"/>
    <mergeCell ref="I8:J8"/>
    <mergeCell ref="O8:Q8"/>
    <mergeCell ref="C5:E5"/>
    <mergeCell ref="I5:J5"/>
    <mergeCell ref="O5:Q5"/>
    <mergeCell ref="C6:E6"/>
    <mergeCell ref="I6:J6"/>
    <mergeCell ref="O6:Q6"/>
    <mergeCell ref="C4:E4"/>
    <mergeCell ref="I4:J4"/>
    <mergeCell ref="L4:N4"/>
    <mergeCell ref="O4:Q4"/>
    <mergeCell ref="A1:C1"/>
    <mergeCell ref="F1:G1"/>
    <mergeCell ref="J1:N1"/>
    <mergeCell ref="C3:G3"/>
    <mergeCell ref="I3:M3"/>
    <mergeCell ref="I36:J36"/>
    <mergeCell ref="O36:Q36"/>
    <mergeCell ref="C35:E35"/>
    <mergeCell ref="C38:G38"/>
    <mergeCell ref="I38:M38"/>
    <mergeCell ref="C39:E39"/>
    <mergeCell ref="I39:J39"/>
    <mergeCell ref="L39:N39"/>
    <mergeCell ref="C40:E40"/>
    <mergeCell ref="I40:J40"/>
    <mergeCell ref="O40:Q40"/>
    <mergeCell ref="C41:E41"/>
    <mergeCell ref="I41:J41"/>
    <mergeCell ref="O41:Q41"/>
    <mergeCell ref="C42:E42"/>
    <mergeCell ref="I42:J42"/>
    <mergeCell ref="O42:Q42"/>
    <mergeCell ref="C43:E43"/>
    <mergeCell ref="I43:J43"/>
    <mergeCell ref="O43:Q43"/>
    <mergeCell ref="C44:E44"/>
    <mergeCell ref="I44:J44"/>
    <mergeCell ref="O44:Q44"/>
    <mergeCell ref="C46:G46"/>
    <mergeCell ref="I46:M46"/>
    <mergeCell ref="C47:E47"/>
    <mergeCell ref="I47:J47"/>
    <mergeCell ref="L47:N47"/>
    <mergeCell ref="O47:Q47"/>
    <mergeCell ref="C48:E48"/>
    <mergeCell ref="I48:J48"/>
    <mergeCell ref="O48:Q48"/>
    <mergeCell ref="C49:E49"/>
    <mergeCell ref="I49:J49"/>
    <mergeCell ref="O49:Q49"/>
    <mergeCell ref="C50:E50"/>
    <mergeCell ref="I50:J50"/>
    <mergeCell ref="O50:Q50"/>
    <mergeCell ref="C51:E51"/>
    <mergeCell ref="I51:J51"/>
    <mergeCell ref="O51:Q51"/>
    <mergeCell ref="A64:F64"/>
    <mergeCell ref="C52:E52"/>
    <mergeCell ref="I52:J52"/>
    <mergeCell ref="O52:Q52"/>
    <mergeCell ref="A55:F55"/>
  </mergeCells>
  <printOptions/>
  <pageMargins left="0.75" right="0.75" top="1" bottom="1" header="0.5" footer="0.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8"/>
  <dimension ref="A1:Q75"/>
  <sheetViews>
    <sheetView showGridLines="0" zoomScale="120" zoomScaleNormal="120" workbookViewId="0" topLeftCell="A1">
      <selection activeCell="A2" sqref="A2"/>
    </sheetView>
  </sheetViews>
  <sheetFormatPr defaultColWidth="9.140625" defaultRowHeight="12.75"/>
  <cols>
    <col min="1" max="1" width="5.57421875" style="0" customWidth="1"/>
    <col min="2" max="2" width="7.28125" style="0" customWidth="1"/>
    <col min="3" max="3" width="2.7109375" style="0" customWidth="1"/>
    <col min="4" max="4" width="19.7109375" style="0" customWidth="1"/>
    <col min="5" max="5" width="3.28125" style="0" customWidth="1"/>
    <col min="6" max="6" width="5.28125" style="0" customWidth="1"/>
    <col min="7" max="7" width="6.421875" style="0" customWidth="1"/>
    <col min="8" max="8" width="7.28125" style="0" customWidth="1"/>
    <col min="9" max="9" width="22.140625" style="0" customWidth="1"/>
    <col min="10" max="10" width="1.8515625" style="0" customWidth="1"/>
    <col min="11" max="11" width="5.28125" style="0" customWidth="1"/>
    <col min="12" max="12" width="3.140625" style="0" customWidth="1"/>
    <col min="13" max="13" width="1.28515625" style="0" customWidth="1"/>
    <col min="14" max="14" width="3.28125" style="0" customWidth="1"/>
    <col min="15" max="15" width="3.28125" style="0" bestFit="1" customWidth="1"/>
    <col min="16" max="16" width="1.1484375" style="0" customWidth="1"/>
    <col min="17" max="17" width="3.00390625" style="0" customWidth="1"/>
    <col min="18" max="18" width="1.8515625" style="0" customWidth="1"/>
  </cols>
  <sheetData>
    <row r="1" spans="1:17" ht="15">
      <c r="A1" s="162" t="s">
        <v>690</v>
      </c>
      <c r="B1" s="162"/>
      <c r="C1" s="162"/>
      <c r="D1" s="1" t="str">
        <f>'R 1'!D1</f>
        <v>2A</v>
      </c>
      <c r="E1" s="2"/>
      <c r="F1" s="163" t="s">
        <v>691</v>
      </c>
      <c r="G1" s="163"/>
      <c r="H1" s="1" t="s">
        <v>26</v>
      </c>
      <c r="I1" s="3" t="s">
        <v>692</v>
      </c>
      <c r="J1" s="164">
        <f>gegevens!G4</f>
        <v>39423</v>
      </c>
      <c r="K1" s="165"/>
      <c r="L1" s="165"/>
      <c r="M1" s="165"/>
      <c r="N1" s="165"/>
      <c r="O1" s="6"/>
      <c r="P1" s="2"/>
      <c r="Q1" s="2"/>
    </row>
    <row r="2" spans="1:17" ht="15">
      <c r="A2" s="1"/>
      <c r="B2" s="1"/>
      <c r="C2" s="1"/>
      <c r="D2" s="1"/>
      <c r="E2" s="2"/>
      <c r="F2" s="3"/>
      <c r="G2" s="3"/>
      <c r="H2" s="1"/>
      <c r="I2" s="3"/>
      <c r="J2" s="4"/>
      <c r="K2" s="5"/>
      <c r="L2" s="5"/>
      <c r="M2" s="5"/>
      <c r="N2" s="5"/>
      <c r="O2" s="6"/>
      <c r="P2" s="2"/>
      <c r="Q2" s="2"/>
    </row>
    <row r="3" spans="1:17" ht="15">
      <c r="A3" s="7"/>
      <c r="B3" s="7"/>
      <c r="C3" s="166" t="str">
        <f>gegevens!B46</f>
        <v>S.C. Caballos Zottegem 3</v>
      </c>
      <c r="D3" s="166"/>
      <c r="E3" s="166"/>
      <c r="F3" s="166"/>
      <c r="G3" s="166"/>
      <c r="H3" s="9" t="s">
        <v>693</v>
      </c>
      <c r="I3" s="167" t="str">
        <f>gegevens!C46</f>
        <v>K.G.S.R.L. 2</v>
      </c>
      <c r="J3" s="167"/>
      <c r="K3" s="167"/>
      <c r="L3" s="167"/>
      <c r="M3" s="167"/>
      <c r="N3" s="10"/>
      <c r="O3" s="11">
        <f>L9</f>
        <v>8</v>
      </c>
      <c r="P3" s="12" t="s">
        <v>693</v>
      </c>
      <c r="Q3" s="13">
        <f>N9</f>
        <v>8</v>
      </c>
    </row>
    <row r="4" spans="1:17" ht="15">
      <c r="A4" s="14" t="s">
        <v>694</v>
      </c>
      <c r="B4" s="15" t="s">
        <v>695</v>
      </c>
      <c r="C4" s="168" t="s">
        <v>696</v>
      </c>
      <c r="D4" s="169"/>
      <c r="E4" s="170"/>
      <c r="F4" s="16" t="s">
        <v>697</v>
      </c>
      <c r="G4" s="14" t="s">
        <v>698</v>
      </c>
      <c r="H4" s="17" t="s">
        <v>695</v>
      </c>
      <c r="I4" s="168" t="s">
        <v>699</v>
      </c>
      <c r="J4" s="170"/>
      <c r="K4" s="16" t="s">
        <v>697</v>
      </c>
      <c r="L4" s="171" t="s">
        <v>700</v>
      </c>
      <c r="M4" s="172"/>
      <c r="N4" s="173"/>
      <c r="O4" s="171" t="s">
        <v>698</v>
      </c>
      <c r="P4" s="172"/>
      <c r="Q4" s="173"/>
    </row>
    <row r="5" spans="1:17" ht="15">
      <c r="A5" s="18">
        <v>1</v>
      </c>
      <c r="B5" s="16">
        <v>4936</v>
      </c>
      <c r="C5" s="169" t="str">
        <f>IF(B5="","",IF(ISERROR(PROPER(VLOOKUP(B5,elo!$A$2:$C$1891,2,FALSE))),"Stamnummer niet gevonden",PROPER(VLOOKUP(B5,elo!$A$2:$C$1891,2,FALSE))))</f>
        <v>Ghyselen Wouter</v>
      </c>
      <c r="D5" s="169"/>
      <c r="E5" s="170"/>
      <c r="F5" s="16">
        <f>IF(B5="","",IF(ISERROR(VLOOKUP(B5,elo!$A$2:$C$1891,3,FALSE)),"Fout",VLOOKUP(B5,elo!$A$2:$C$1891,3,FALSE)))</f>
        <v>1801</v>
      </c>
      <c r="G5" s="18">
        <f>IF(OR(L5=0,L5=1),0,IF(L5=2,4,IF(L5=3,8,"FOUT")))</f>
        <v>8</v>
      </c>
      <c r="H5" s="136">
        <v>50245</v>
      </c>
      <c r="I5" s="169" t="str">
        <f>IF(H5="","",IF(ISERROR(PROPER(VLOOKUP(H5,elo!$A$2:$C$1891,2,FALSE))),"Stamnummer niet gevonden",PROPER(VLOOKUP(H5,elo!$A$2:$C$1891,2,FALSE))))</f>
        <v>Petit Emilien</v>
      </c>
      <c r="J5" s="170"/>
      <c r="K5" s="16">
        <f>IF(H5="","",IF(ISERROR(VLOOKUP(H5,elo!$A$2:$C$1891,3,FALSE)),"Fout",VLOOKUP(H5,elo!$A$2:$C$1891,3,FALSE)))</f>
        <v>1691</v>
      </c>
      <c r="L5" s="16">
        <v>3</v>
      </c>
      <c r="M5" s="16" t="s">
        <v>693</v>
      </c>
      <c r="N5" s="87">
        <f>IF(L5=1,3,IF(L5=2,2,IF(L5=3,1,IF(L5="","","fout"))))</f>
        <v>1</v>
      </c>
      <c r="O5" s="171">
        <f>IF(OR(N5=0,N5=1,N5=""),0,IF(N5=2,4,IF(N5=3,8,"FOUT")))</f>
        <v>0</v>
      </c>
      <c r="P5" s="172"/>
      <c r="Q5" s="173"/>
    </row>
    <row r="6" spans="1:17" ht="15">
      <c r="A6" s="18">
        <v>2</v>
      </c>
      <c r="B6" s="16">
        <v>23809</v>
      </c>
      <c r="C6" s="169" t="str">
        <f>IF(B6="","",IF(ISERROR(PROPER(VLOOKUP(B6,elo!$A$2:$C$1891,2,FALSE))),"Stamnummer niet gevonden",PROPER(VLOOKUP(B6,elo!$A$2:$C$1891,2,FALSE))))</f>
        <v>Gyselinck Jelle</v>
      </c>
      <c r="D6" s="169"/>
      <c r="E6" s="170"/>
      <c r="F6" s="16">
        <f>IF(B6="","",IF(ISERROR(VLOOKUP(B6,elo!$A$2:$C$1891,3,FALSE)),"Fout",VLOOKUP(B6,elo!$A$2:$C$1891,3,FALSE)))</f>
        <v>1675</v>
      </c>
      <c r="G6" s="18">
        <f>IF(OR(L6=0,L6=1),0,IF(L6=2,3,IF(L6=3,6,"FOUT")))</f>
        <v>0</v>
      </c>
      <c r="H6" s="136">
        <v>35050</v>
      </c>
      <c r="I6" s="169" t="str">
        <f>IF(H6="","",IF(ISERROR(PROPER(VLOOKUP(H6,elo!$A$2:$C$1891,2,FALSE))),"Stamnummer niet gevonden",PROPER(VLOOKUP(H6,elo!$A$2:$C$1891,2,FALSE))))</f>
        <v>Verleye Daniel</v>
      </c>
      <c r="J6" s="170"/>
      <c r="K6" s="16">
        <f>IF(H6="","",IF(ISERROR(VLOOKUP(H6,elo!$A$2:$C$1891,3,FALSE)),"Fout",VLOOKUP(H6,elo!$A$2:$C$1891,3,FALSE)))</f>
        <v>1434</v>
      </c>
      <c r="L6" s="16">
        <v>1</v>
      </c>
      <c r="M6" s="16" t="s">
        <v>693</v>
      </c>
      <c r="N6" s="87">
        <f>IF(L6=1,3,IF(L6=2,2,IF(L6=3,1,IF(L6="","","fout"))))</f>
        <v>3</v>
      </c>
      <c r="O6" s="171">
        <f>IF(OR(N6=0,N6=1,N6=""),0,IF(N6=2,3,IF(N6=3,6,"FOUT")))</f>
        <v>6</v>
      </c>
      <c r="P6" s="172"/>
      <c r="Q6" s="173"/>
    </row>
    <row r="7" spans="1:17" ht="15">
      <c r="A7" s="18">
        <v>3</v>
      </c>
      <c r="B7" s="16">
        <v>25062</v>
      </c>
      <c r="C7" s="169" t="str">
        <f>IF(B7="","",IF(ISERROR(PROPER(VLOOKUP(B7,elo!$A$2:$C$1891,2,FALSE))),"Stamnummer niet gevonden",PROPER(VLOOKUP(B7,elo!$A$2:$C$1891,2,FALSE))))</f>
        <v>Van Melkebeke Willem</v>
      </c>
      <c r="D7" s="169"/>
      <c r="E7" s="170"/>
      <c r="F7" s="16">
        <f>IF(B7="","",IF(ISERROR(VLOOKUP(B7,elo!$A$2:$C$1891,3,FALSE)),"Fout",VLOOKUP(B7,elo!$A$2:$C$1891,3,FALSE)))</f>
        <v>1707</v>
      </c>
      <c r="G7" s="18">
        <f>IF(OR(L7=0,L7=1),0,IF(L7=2,2,IF(L7=3,4,"FOUT")))</f>
        <v>4</v>
      </c>
      <c r="H7" s="136">
        <v>10037</v>
      </c>
      <c r="I7" s="169" t="str">
        <f>IF(H7="","",IF(ISERROR(PROPER(VLOOKUP(H7,elo!$A$2:$C$1891,2,FALSE))),"Stamnummer niet gevonden",PROPER(VLOOKUP(H7,elo!$A$2:$C$1891,2,FALSE))))</f>
        <v>Ninclaus Wouter</v>
      </c>
      <c r="J7" s="170"/>
      <c r="K7" s="16">
        <f>IF(H7="","",IF(ISERROR(VLOOKUP(H7,elo!$A$2:$C$1891,3,FALSE)),"Fout",VLOOKUP(H7,elo!$A$2:$C$1891,3,FALSE)))</f>
        <v>1334</v>
      </c>
      <c r="L7" s="16">
        <v>3</v>
      </c>
      <c r="M7" s="16" t="s">
        <v>693</v>
      </c>
      <c r="N7" s="87">
        <f>IF(L7=1,3,IF(L7=2,2,IF(L7=3,1,IF(L7="","","fout"))))</f>
        <v>1</v>
      </c>
      <c r="O7" s="171">
        <f>IF(OR(N7=0,N7=1,N7=""),0,IF(N7=2,2,IF(N7=3,4,"FOUT")))</f>
        <v>0</v>
      </c>
      <c r="P7" s="172"/>
      <c r="Q7" s="173"/>
    </row>
    <row r="8" spans="1:17" ht="15">
      <c r="A8" s="18">
        <v>4</v>
      </c>
      <c r="B8" s="16">
        <v>52019</v>
      </c>
      <c r="C8" s="169" t="str">
        <f>IF(B8="","",IF(ISERROR(PROPER(VLOOKUP(B8,elo!$A$2:$C$1891,2,FALSE))),"Stamnummer niet gevonden",PROPER(VLOOKUP(B8,elo!$A$2:$C$1891,2,FALSE))))</f>
        <v>Poelman Geoffrey</v>
      </c>
      <c r="D8" s="169"/>
      <c r="E8" s="170"/>
      <c r="F8" s="16">
        <f>IF(B8="","",IF(ISERROR(VLOOKUP(B8,elo!$A$2:$C$1891,3,FALSE)),"Fout",VLOOKUP(B8,elo!$A$2:$C$1891,3,FALSE)))</f>
        <v>1573</v>
      </c>
      <c r="G8" s="18">
        <f>IF(OR(L8=0,L8=1),0,IF(L8=2,1,IF(L8=3,2,"FOUT")))</f>
        <v>0</v>
      </c>
      <c r="H8" s="136">
        <v>11179</v>
      </c>
      <c r="I8" s="169" t="str">
        <f>IF(H8="","",IF(ISERROR(PROPER(VLOOKUP(H8,elo!$A$2:$C$1891,2,FALSE))),"Stamnummer niet gevonden",PROPER(VLOOKUP(H8,elo!$A$2:$C$1891,2,FALSE))))</f>
        <v>Cornelis Marc</v>
      </c>
      <c r="J8" s="170"/>
      <c r="K8" s="16">
        <f>IF(H8="","",IF(ISERROR(VLOOKUP(H8,elo!$A$2:$C$1891,3,FALSE)),"Fout",VLOOKUP(H8,elo!$A$2:$C$1891,3,FALSE)))</f>
        <v>0</v>
      </c>
      <c r="L8" s="16">
        <v>1</v>
      </c>
      <c r="M8" s="16" t="s">
        <v>693</v>
      </c>
      <c r="N8" s="87">
        <f>IF(L8=1,3,IF(L8=2,2,IF(L8=3,1,IF(L8="","","fout"))))</f>
        <v>3</v>
      </c>
      <c r="O8" s="171">
        <f>IF(OR(N8=0,N8=1,N8=""),0,IF(N8=2,1,IF(N8=3,2,"FOUT")))</f>
        <v>2</v>
      </c>
      <c r="P8" s="172"/>
      <c r="Q8" s="173"/>
    </row>
    <row r="9" spans="1:17" ht="15">
      <c r="A9" s="20"/>
      <c r="B9" s="21"/>
      <c r="C9" s="174" t="s">
        <v>701</v>
      </c>
      <c r="D9" s="175"/>
      <c r="E9" s="176"/>
      <c r="F9" s="16"/>
      <c r="G9" s="22">
        <f>SUM(G5:G8)</f>
        <v>12</v>
      </c>
      <c r="H9" s="23"/>
      <c r="I9" s="177"/>
      <c r="J9" s="177"/>
      <c r="K9" s="9"/>
      <c r="L9" s="22">
        <f>SUM(L5:L8)</f>
        <v>8</v>
      </c>
      <c r="M9" s="22" t="s">
        <v>693</v>
      </c>
      <c r="N9" s="24">
        <f>SUM(N5:N8)</f>
        <v>8</v>
      </c>
      <c r="O9" s="178">
        <f>SUM(O5:O8)</f>
        <v>8</v>
      </c>
      <c r="P9" s="167"/>
      <c r="Q9" s="179"/>
    </row>
    <row r="10" spans="1:17" ht="15">
      <c r="A10" s="20"/>
      <c r="B10" s="25"/>
      <c r="C10" s="26"/>
      <c r="D10" s="26"/>
      <c r="E10" s="26"/>
      <c r="F10" s="9"/>
      <c r="G10" s="8"/>
      <c r="H10" s="23"/>
      <c r="I10" s="23"/>
      <c r="J10" s="23"/>
      <c r="K10" s="9"/>
      <c r="L10" s="8"/>
      <c r="M10" s="8"/>
      <c r="N10" s="8"/>
      <c r="O10" s="8"/>
      <c r="P10" s="8"/>
      <c r="Q10" s="8"/>
    </row>
    <row r="11" spans="1:17" ht="15">
      <c r="A11" s="7"/>
      <c r="B11" s="7"/>
      <c r="C11" s="167" t="str">
        <f>gegevens!B47</f>
        <v>S.C. Jean Jaurès 2</v>
      </c>
      <c r="D11" s="167"/>
      <c r="E11" s="167"/>
      <c r="F11" s="167"/>
      <c r="G11" s="167"/>
      <c r="H11" s="9" t="s">
        <v>693</v>
      </c>
      <c r="I11" s="167" t="str">
        <f>gegevens!C47</f>
        <v>S.C. Jean Jaurès 1</v>
      </c>
      <c r="J11" s="167"/>
      <c r="K11" s="167"/>
      <c r="L11" s="167"/>
      <c r="M11" s="167"/>
      <c r="N11" s="10"/>
      <c r="O11" s="11">
        <f>L17</f>
        <v>9</v>
      </c>
      <c r="P11" s="12" t="s">
        <v>693</v>
      </c>
      <c r="Q11" s="13">
        <f>N17</f>
        <v>7</v>
      </c>
    </row>
    <row r="12" spans="1:17" ht="15">
      <c r="A12" s="14" t="s">
        <v>694</v>
      </c>
      <c r="B12" s="15" t="s">
        <v>695</v>
      </c>
      <c r="C12" s="168" t="s">
        <v>696</v>
      </c>
      <c r="D12" s="169"/>
      <c r="E12" s="170"/>
      <c r="F12" s="16" t="s">
        <v>697</v>
      </c>
      <c r="G12" s="14" t="s">
        <v>698</v>
      </c>
      <c r="H12" s="17" t="s">
        <v>695</v>
      </c>
      <c r="I12" s="168" t="s">
        <v>699</v>
      </c>
      <c r="J12" s="170"/>
      <c r="K12" s="16" t="s">
        <v>697</v>
      </c>
      <c r="L12" s="171" t="s">
        <v>700</v>
      </c>
      <c r="M12" s="172"/>
      <c r="N12" s="173"/>
      <c r="O12" s="171" t="s">
        <v>698</v>
      </c>
      <c r="P12" s="172"/>
      <c r="Q12" s="173"/>
    </row>
    <row r="13" spans="1:17" ht="15">
      <c r="A13" s="18">
        <v>1</v>
      </c>
      <c r="B13" s="16">
        <v>15806</v>
      </c>
      <c r="C13" s="169" t="str">
        <f>IF(B13="","",IF(ISERROR(PROPER(VLOOKUP(B13,elo!$A$2:$C$1891,2,FALSE))),"Stamnummer niet gevonden",PROPER(VLOOKUP(B13,elo!$A$2:$C$1891,2,FALSE))))</f>
        <v>Van Dorpe Filip</v>
      </c>
      <c r="D13" s="169"/>
      <c r="E13" s="170"/>
      <c r="F13" s="16">
        <f>IF(B13="","",IF(ISERROR(VLOOKUP(B13,elo!$A$2:$C$1891,3,FALSE)),"Fout",VLOOKUP(B13,elo!$A$2:$C$1891,3,FALSE)))</f>
        <v>1698</v>
      </c>
      <c r="G13" s="18">
        <f>IF(OR(L13=0,L13=1),0,IF(L13=2,4,IF(L13=3,8,"FOUT")))</f>
        <v>0</v>
      </c>
      <c r="H13" s="16">
        <v>40509</v>
      </c>
      <c r="I13" s="169" t="str">
        <f>IF(H13="","",IF(ISERROR(PROPER(VLOOKUP(H13,elo!$A$2:$C$1891,2,FALSE))),"Stamnummer niet gevonden",PROPER(VLOOKUP(H13,elo!$A$2:$C$1891,2,FALSE))))</f>
        <v>Mohebi Bizhan</v>
      </c>
      <c r="J13" s="170"/>
      <c r="K13" s="16">
        <f>IF(H13="","",IF(ISERROR(VLOOKUP(H13,elo!$A$2:$C$1891,3,FALSE)),"Fout",VLOOKUP(H13,elo!$A$2:$C$1891,3,FALSE)))</f>
        <v>1628</v>
      </c>
      <c r="L13" s="16">
        <v>1</v>
      </c>
      <c r="M13" s="16" t="s">
        <v>693</v>
      </c>
      <c r="N13" s="16">
        <f>IF(L13=1,3,IF(L13=2,2,IF(L13=3,1,IF(L13="","","fout"))))</f>
        <v>3</v>
      </c>
      <c r="O13" s="171">
        <f>IF(OR(N13=0,N13=1,N13=""),0,IF(N13=2,4,IF(N13=3,8,"FOUT")))</f>
        <v>8</v>
      </c>
      <c r="P13" s="172"/>
      <c r="Q13" s="173"/>
    </row>
    <row r="14" spans="1:17" ht="15">
      <c r="A14" s="18">
        <v>2</v>
      </c>
      <c r="B14" s="16">
        <v>41246</v>
      </c>
      <c r="C14" s="169" t="str">
        <f>IF(B14="","",IF(ISERROR(PROPER(VLOOKUP(B14,elo!$A$2:$C$1891,2,FALSE))),"Stamnummer niet gevonden",PROPER(VLOOKUP(B14,elo!$A$2:$C$1891,2,FALSE))))</f>
        <v>Hmoud Sami</v>
      </c>
      <c r="D14" s="169"/>
      <c r="E14" s="170"/>
      <c r="F14" s="16">
        <f>IF(B14="","",IF(ISERROR(VLOOKUP(B14,elo!$A$2:$C$1891,3,FALSE)),"Fout",VLOOKUP(B14,elo!$A$2:$C$1891,3,FALSE)))</f>
        <v>1477</v>
      </c>
      <c r="G14" s="18">
        <f>IF(OR(L14=0,L14=1),0,IF(L14=2,3,IF(L14=3,6,"FOUT")))</f>
        <v>6</v>
      </c>
      <c r="H14" s="16">
        <v>16802</v>
      </c>
      <c r="I14" s="169" t="str">
        <f>IF(H14="","",IF(ISERROR(PROPER(VLOOKUP(H14,elo!$A$2:$C$1891,2,FALSE))),"Stamnummer niet gevonden",PROPER(VLOOKUP(H14,elo!$A$2:$C$1891,2,FALSE))))</f>
        <v>Lamproye Francois</v>
      </c>
      <c r="J14" s="170"/>
      <c r="K14" s="16">
        <f>IF(H14="","",IF(ISERROR(VLOOKUP(H14,elo!$A$2:$C$1891,3,FALSE)),"Fout",VLOOKUP(H14,elo!$A$2:$C$1891,3,FALSE)))</f>
        <v>1490</v>
      </c>
      <c r="L14" s="16">
        <v>3</v>
      </c>
      <c r="M14" s="16" t="s">
        <v>693</v>
      </c>
      <c r="N14" s="16">
        <f>IF(L14=1,3,IF(L14=2,2,IF(L14=3,1,IF(L14="","","fout"))))</f>
        <v>1</v>
      </c>
      <c r="O14" s="171">
        <f>IF(OR(N14=0,N14=1,N14=""),0,IF(N14=2,3,IF(N14=3,6,"FOUT")))</f>
        <v>0</v>
      </c>
      <c r="P14" s="172"/>
      <c r="Q14" s="173"/>
    </row>
    <row r="15" spans="1:17" ht="15">
      <c r="A15" s="18">
        <v>3</v>
      </c>
      <c r="B15" s="16">
        <v>61921</v>
      </c>
      <c r="C15" s="169" t="str">
        <f>IF(B15="","",IF(ISERROR(PROPER(VLOOKUP(B15,elo!$A$2:$C$1891,2,FALSE))),"Stamnummer niet gevonden",PROPER(VLOOKUP(B15,elo!$A$2:$C$1891,2,FALSE))))</f>
        <v>Viste Emile</v>
      </c>
      <c r="D15" s="169"/>
      <c r="E15" s="170"/>
      <c r="F15" s="16">
        <f>IF(B15="","",IF(ISERROR(VLOOKUP(B15,elo!$A$2:$C$1891,3,FALSE)),"Fout",VLOOKUP(B15,elo!$A$2:$C$1891,3,FALSE)))</f>
        <v>1416</v>
      </c>
      <c r="G15" s="18">
        <f>IF(OR(L15=0,L15=1),0,IF(L15=2,2,IF(L15=3,4,"FOUT")))</f>
        <v>2</v>
      </c>
      <c r="H15" s="16">
        <v>22942</v>
      </c>
      <c r="I15" s="169" t="str">
        <f>IF(H15="","",IF(ISERROR(PROPER(VLOOKUP(H15,elo!$A$2:$C$1891,2,FALSE))),"Stamnummer niet gevonden",PROPER(VLOOKUP(H15,elo!$A$2:$C$1891,2,FALSE))))</f>
        <v>Cant Gert</v>
      </c>
      <c r="J15" s="170"/>
      <c r="K15" s="16">
        <f>IF(H15="","",IF(ISERROR(VLOOKUP(H15,elo!$A$2:$C$1891,3,FALSE)),"Fout",VLOOKUP(H15,elo!$A$2:$C$1891,3,FALSE)))</f>
        <v>1379</v>
      </c>
      <c r="L15" s="16">
        <v>2</v>
      </c>
      <c r="M15" s="16" t="s">
        <v>693</v>
      </c>
      <c r="N15" s="16">
        <f>IF(L15=1,3,IF(L15=2,2,IF(L15=3,1,IF(L15="","","fout"))))</f>
        <v>2</v>
      </c>
      <c r="O15" s="171">
        <f>IF(OR(N15=0,N15=1,N15=""),0,IF(N15=2,2,IF(N15=3,4,"FOUT")))</f>
        <v>2</v>
      </c>
      <c r="P15" s="172"/>
      <c r="Q15" s="173"/>
    </row>
    <row r="16" spans="1:17" ht="15">
      <c r="A16" s="18">
        <v>4</v>
      </c>
      <c r="B16" s="16">
        <v>35998</v>
      </c>
      <c r="C16" s="169" t="str">
        <f>IF(B16="","",IF(ISERROR(PROPER(VLOOKUP(B16,elo!$A$2:$C$1891,2,FALSE))),"Stamnummer niet gevonden",PROPER(VLOOKUP(B16,elo!$A$2:$C$1891,2,FALSE))))</f>
        <v>Keerstock Eddy</v>
      </c>
      <c r="D16" s="169"/>
      <c r="E16" s="170"/>
      <c r="F16" s="16">
        <f>IF(B16="","",IF(ISERROR(VLOOKUP(B16,elo!$A$2:$C$1891,3,FALSE)),"Fout",VLOOKUP(B16,elo!$A$2:$C$1891,3,FALSE)))</f>
        <v>1364</v>
      </c>
      <c r="G16" s="18">
        <f>IF(OR(L16=0,L16=1),0,IF(L16=2,1,IF(L16=3,2,"FOUT")))</f>
        <v>2</v>
      </c>
      <c r="H16" s="16">
        <v>10046</v>
      </c>
      <c r="I16" s="169" t="str">
        <f>IF(H16="","",IF(ISERROR(PROPER(VLOOKUP(H16,elo!$A$2:$C$1891,2,FALSE))),"Stamnummer niet gevonden",PROPER(VLOOKUP(H16,elo!$A$2:$C$1891,2,FALSE))))</f>
        <v>Maras Raoul</v>
      </c>
      <c r="J16" s="170"/>
      <c r="K16" s="16">
        <f>IF(H16="","",IF(ISERROR(VLOOKUP(H16,elo!$A$2:$C$1891,3,FALSE)),"Fout",VLOOKUP(H16,elo!$A$2:$C$1891,3,FALSE)))</f>
        <v>1286</v>
      </c>
      <c r="L16" s="16">
        <v>3</v>
      </c>
      <c r="M16" s="16" t="s">
        <v>693</v>
      </c>
      <c r="N16" s="16">
        <f>IF(L16=1,3,IF(L16=2,2,IF(L16=3,1,IF(L16="","","fout"))))</f>
        <v>1</v>
      </c>
      <c r="O16" s="171">
        <f>IF(OR(N16=0,N16=1,N16=""),0,IF(N16=2,1,IF(N16=3,2,"FOUT")))</f>
        <v>0</v>
      </c>
      <c r="P16" s="172"/>
      <c r="Q16" s="173"/>
    </row>
    <row r="17" spans="1:17" ht="15">
      <c r="A17" s="20"/>
      <c r="B17" s="21"/>
      <c r="C17" s="160" t="s">
        <v>701</v>
      </c>
      <c r="D17" s="161"/>
      <c r="E17" s="180"/>
      <c r="F17" s="27"/>
      <c r="G17" s="24">
        <f>SUM(G13:G16)</f>
        <v>10</v>
      </c>
      <c r="H17" s="23"/>
      <c r="I17" s="177"/>
      <c r="J17" s="177"/>
      <c r="K17" s="9"/>
      <c r="L17" s="24">
        <f>SUM(L13:L16)</f>
        <v>9</v>
      </c>
      <c r="M17" s="24" t="s">
        <v>693</v>
      </c>
      <c r="N17" s="24">
        <f>SUM(N13:N16)</f>
        <v>7</v>
      </c>
      <c r="O17" s="178">
        <f>SUM(O13:O16)</f>
        <v>10</v>
      </c>
      <c r="P17" s="167"/>
      <c r="Q17" s="179"/>
    </row>
    <row r="18" spans="1:17" ht="15">
      <c r="A18" s="2"/>
      <c r="B18" s="1"/>
      <c r="C18" s="2"/>
      <c r="D18" s="2"/>
      <c r="E18" s="2"/>
      <c r="F18" s="5"/>
      <c r="G18" s="2"/>
      <c r="H18" s="1"/>
      <c r="I18" s="2"/>
      <c r="J18" s="2"/>
      <c r="K18" s="5"/>
      <c r="L18" s="2"/>
      <c r="M18" s="2"/>
      <c r="N18" s="2"/>
      <c r="O18" s="2"/>
      <c r="P18" s="2"/>
      <c r="Q18" s="2"/>
    </row>
    <row r="19" spans="1:17" ht="15">
      <c r="A19" s="7"/>
      <c r="B19" s="10"/>
      <c r="C19" s="167" t="str">
        <f>gegevens!B48</f>
        <v>Wetteren</v>
      </c>
      <c r="D19" s="191"/>
      <c r="E19" s="191"/>
      <c r="F19" s="191"/>
      <c r="G19" s="191"/>
      <c r="H19" s="1" t="s">
        <v>693</v>
      </c>
      <c r="I19" s="166" t="str">
        <f>gegevens!C48</f>
        <v>S.C. Caballos Zottegem 6</v>
      </c>
      <c r="J19" s="166"/>
      <c r="K19" s="166"/>
      <c r="L19" s="166"/>
      <c r="M19" s="166"/>
      <c r="N19" s="10"/>
      <c r="O19" s="11">
        <f>L25</f>
        <v>10</v>
      </c>
      <c r="P19" s="12" t="s">
        <v>693</v>
      </c>
      <c r="Q19" s="13">
        <f>N25</f>
        <v>6</v>
      </c>
    </row>
    <row r="20" spans="1:17" ht="15">
      <c r="A20" s="14" t="s">
        <v>694</v>
      </c>
      <c r="B20" s="28" t="s">
        <v>695</v>
      </c>
      <c r="C20" s="181" t="s">
        <v>696</v>
      </c>
      <c r="D20" s="181"/>
      <c r="E20" s="181"/>
      <c r="F20" s="16" t="s">
        <v>697</v>
      </c>
      <c r="G20" s="14" t="s">
        <v>698</v>
      </c>
      <c r="H20" s="28" t="s">
        <v>695</v>
      </c>
      <c r="I20" s="181" t="s">
        <v>699</v>
      </c>
      <c r="J20" s="181"/>
      <c r="K20" s="16" t="s">
        <v>697</v>
      </c>
      <c r="L20" s="182" t="s">
        <v>700</v>
      </c>
      <c r="M20" s="182"/>
      <c r="N20" s="182"/>
      <c r="O20" s="182" t="s">
        <v>698</v>
      </c>
      <c r="P20" s="182"/>
      <c r="Q20" s="182"/>
    </row>
    <row r="21" spans="1:17" ht="15">
      <c r="A21" s="16">
        <v>1</v>
      </c>
      <c r="B21" s="16">
        <v>50067</v>
      </c>
      <c r="C21" s="169" t="str">
        <f>IF(B21="","",IF(ISERROR(PROPER(VLOOKUP(B21,elo!$A$2:$C$1891,2,FALSE))),"Stamnummer niet gevonden",PROPER(VLOOKUP(B21,elo!$A$2:$C$1891,2,FALSE))))</f>
        <v>Van Heddeghem Klaas</v>
      </c>
      <c r="D21" s="169"/>
      <c r="E21" s="170"/>
      <c r="F21" s="16">
        <f>IF(B21="","",IF(ISERROR(VLOOKUP(B21,elo!$A$2:$C$1891,3,FALSE)),"Fout",VLOOKUP(B21,elo!$A$2:$C$1891,3,FALSE)))</f>
        <v>1578</v>
      </c>
      <c r="G21" s="16">
        <f>IF(OR(L21=0,L21=1),0,IF(L21=2,4,IF(L21=3,8,"FOUT")))</f>
        <v>8</v>
      </c>
      <c r="H21" s="16">
        <v>28673</v>
      </c>
      <c r="I21" s="169" t="str">
        <f>IF(H21="","",IF(ISERROR(PROPER(VLOOKUP(H21,elo!$A$2:$C$1891,2,FALSE))),"Stamnummer niet gevonden",PROPER(VLOOKUP(H21,elo!$A$2:$C$1891,2,FALSE))))</f>
        <v>De Gendt Eddy</v>
      </c>
      <c r="J21" s="170"/>
      <c r="K21" s="16">
        <f>IF(H21="","",IF(ISERROR(VLOOKUP(H21,elo!$A$2:$C$1891,3,FALSE)),"Fout",VLOOKUP(H21,elo!$A$2:$C$1891,3,FALSE)))</f>
        <v>1560</v>
      </c>
      <c r="L21" s="16">
        <v>3</v>
      </c>
      <c r="M21" s="16" t="s">
        <v>693</v>
      </c>
      <c r="N21" s="16">
        <f>IF(L21=1,3,IF(L21=2,2,IF(L21=3,1,IF(L21="","","fout"))))</f>
        <v>1</v>
      </c>
      <c r="O21" s="182">
        <f>IF(OR(N21=0,N21=1,N21=""),0,IF(N21=2,4,IF(N21=3,8,"FOUT")))</f>
        <v>0</v>
      </c>
      <c r="P21" s="182"/>
      <c r="Q21" s="182"/>
    </row>
    <row r="22" spans="1:17" ht="15">
      <c r="A22" s="16">
        <v>2</v>
      </c>
      <c r="B22" s="16">
        <v>49743</v>
      </c>
      <c r="C22" s="169" t="str">
        <f>IF(B22="","",IF(ISERROR(PROPER(VLOOKUP(B22,elo!$A$2:$C$1891,2,FALSE))),"Stamnummer niet gevonden",PROPER(VLOOKUP(B22,elo!$A$2:$C$1891,2,FALSE))))</f>
        <v>Matthys Johan</v>
      </c>
      <c r="D22" s="169"/>
      <c r="E22" s="170"/>
      <c r="F22" s="16">
        <f>IF(B22="","",IF(ISERROR(VLOOKUP(B22,elo!$A$2:$C$1891,3,FALSE)),"Fout",VLOOKUP(B22,elo!$A$2:$C$1891,3,FALSE)))</f>
        <v>1494</v>
      </c>
      <c r="G22" s="16">
        <f>IF(OR(L22=0,L22=1),0,IF(L22=2,3,IF(L22=3,6,"FOUT")))</f>
        <v>0</v>
      </c>
      <c r="H22" s="16">
        <v>24554</v>
      </c>
      <c r="I22" s="169" t="str">
        <f>IF(H22="","",IF(ISERROR(PROPER(VLOOKUP(H22,elo!$A$2:$C$1891,2,FALSE))),"Stamnummer niet gevonden",PROPER(VLOOKUP(H22,elo!$A$2:$C$1891,2,FALSE))))</f>
        <v>Van De Velde Roland</v>
      </c>
      <c r="J22" s="170"/>
      <c r="K22" s="16">
        <f>IF(H22="","",IF(ISERROR(VLOOKUP(H22,elo!$A$2:$C$1891,3,FALSE)),"Fout",VLOOKUP(H22,elo!$A$2:$C$1891,3,FALSE)))</f>
        <v>1462</v>
      </c>
      <c r="L22" s="16">
        <v>1</v>
      </c>
      <c r="M22" s="16" t="s">
        <v>693</v>
      </c>
      <c r="N22" s="16">
        <f>IF(L22=1,3,IF(L22=2,2,IF(L22=3,1,IF(L22="","","fout"))))</f>
        <v>3</v>
      </c>
      <c r="O22" s="182">
        <f>IF(OR(N22=0,N22=1,N22=""),0,IF(N22=2,3,IF(N22=3,6,"FOUT")))</f>
        <v>6</v>
      </c>
      <c r="P22" s="182"/>
      <c r="Q22" s="182"/>
    </row>
    <row r="23" spans="1:17" ht="15">
      <c r="A23" s="16">
        <v>3</v>
      </c>
      <c r="B23" s="16">
        <v>41254</v>
      </c>
      <c r="C23" s="169" t="str">
        <f>IF(B23="","",IF(ISERROR(PROPER(VLOOKUP(B23,elo!$A$2:$C$1891,2,FALSE))),"Stamnummer niet gevonden",PROPER(VLOOKUP(B23,elo!$A$2:$C$1891,2,FALSE))))</f>
        <v>Carlier Sven</v>
      </c>
      <c r="D23" s="169"/>
      <c r="E23" s="170"/>
      <c r="F23" s="16">
        <f>IF(B23="","",IF(ISERROR(VLOOKUP(B23,elo!$A$2:$C$1891,3,FALSE)),"Fout",VLOOKUP(B23,elo!$A$2:$C$1891,3,FALSE)))</f>
        <v>1243</v>
      </c>
      <c r="G23" s="16">
        <f>IF(OR(L23=0,L23=1),0,IF(L23=2,2,IF(L23=3,4,"FOUT")))</f>
        <v>4</v>
      </c>
      <c r="H23" s="16">
        <v>1155</v>
      </c>
      <c r="I23" s="169" t="str">
        <f>IF(H23="","",IF(ISERROR(PROPER(VLOOKUP(H23,elo!$A$2:$C$1891,2,FALSE))),"Stamnummer niet gevonden",PROPER(VLOOKUP(H23,elo!$A$2:$C$1891,2,FALSE))))</f>
        <v>De Naeyer Rik</v>
      </c>
      <c r="J23" s="170"/>
      <c r="K23" s="16">
        <f>IF(H23="","",IF(ISERROR(VLOOKUP(H23,elo!$A$2:$C$1891,3,FALSE)),"Fout",VLOOKUP(H23,elo!$A$2:$C$1891,3,FALSE)))</f>
        <v>1374</v>
      </c>
      <c r="L23" s="16">
        <v>3</v>
      </c>
      <c r="M23" s="16" t="s">
        <v>693</v>
      </c>
      <c r="N23" s="16">
        <f>IF(L23=1,3,IF(L23=2,2,IF(L23=3,1,IF(L23="","","fout"))))</f>
        <v>1</v>
      </c>
      <c r="O23" s="182">
        <f>IF(OR(N23=0,N23=1,N23=""),0,IF(N23=2,2,IF(N23=3,4,"FOUT")))</f>
        <v>0</v>
      </c>
      <c r="P23" s="182"/>
      <c r="Q23" s="182"/>
    </row>
    <row r="24" spans="1:17" ht="15">
      <c r="A24" s="16">
        <v>4</v>
      </c>
      <c r="B24" s="16">
        <v>11067</v>
      </c>
      <c r="C24" s="169" t="str">
        <f>IF(B24="","",IF(ISERROR(PROPER(VLOOKUP(B24,elo!$A$2:$C$1891,2,FALSE))),"Stamnummer niet gevonden",PROPER(VLOOKUP(B24,elo!$A$2:$C$1891,2,FALSE))))</f>
        <v>Van Hecke Pascal</v>
      </c>
      <c r="D24" s="169"/>
      <c r="E24" s="170"/>
      <c r="F24" s="16">
        <f>IF(B24="","",IF(ISERROR(VLOOKUP(B24,elo!$A$2:$C$1891,3,FALSE)),"Fout",VLOOKUP(B24,elo!$A$2:$C$1891,3,FALSE)))</f>
        <v>0</v>
      </c>
      <c r="G24" s="16">
        <f>IF(OR(L24=0,L24=1),0,IF(L24=2,1,IF(L24=3,2,"FOUT")))</f>
        <v>2</v>
      </c>
      <c r="H24" s="16">
        <v>2658</v>
      </c>
      <c r="I24" s="169" t="str">
        <f>IF(H24="","",IF(ISERROR(PROPER(VLOOKUP(H24,elo!$A$2:$C$1891,2,FALSE))),"Stamnummer niet gevonden",PROPER(VLOOKUP(H24,elo!$A$2:$C$1891,2,FALSE))))</f>
        <v>Van Damme Seraphien</v>
      </c>
      <c r="J24" s="170"/>
      <c r="K24" s="16">
        <f>IF(H24="","",IF(ISERROR(VLOOKUP(H24,elo!$A$2:$C$1891,3,FALSE)),"Fout",VLOOKUP(H24,elo!$A$2:$C$1891,3,FALSE)))</f>
        <v>1277</v>
      </c>
      <c r="L24" s="16">
        <v>3</v>
      </c>
      <c r="M24" s="16" t="s">
        <v>693</v>
      </c>
      <c r="N24" s="16">
        <f>IF(L24=1,3,IF(L24=2,2,IF(L24=3,1,IF(L24="","","fout"))))</f>
        <v>1</v>
      </c>
      <c r="O24" s="182">
        <f>IF(OR(N24=0,N24=1,N24=""),0,IF(N24=2,1,IF(N24=3,2,"FOUT")))</f>
        <v>0</v>
      </c>
      <c r="P24" s="182"/>
      <c r="Q24" s="182"/>
    </row>
    <row r="25" spans="1:17" ht="15">
      <c r="A25" s="20"/>
      <c r="B25" s="31"/>
      <c r="C25" s="160" t="s">
        <v>701</v>
      </c>
      <c r="D25" s="161"/>
      <c r="E25" s="180"/>
      <c r="F25" s="27"/>
      <c r="G25" s="24">
        <f>SUM(G21:G24)</f>
        <v>14</v>
      </c>
      <c r="H25" s="8"/>
      <c r="I25" s="177"/>
      <c r="J25" s="177"/>
      <c r="K25" s="9"/>
      <c r="L25" s="24">
        <f>SUM(L21:L24)</f>
        <v>10</v>
      </c>
      <c r="M25" s="24" t="s">
        <v>693</v>
      </c>
      <c r="N25" s="24">
        <f>SUM(N21:N24)</f>
        <v>6</v>
      </c>
      <c r="O25" s="178">
        <f>SUM(O21:O24)</f>
        <v>6</v>
      </c>
      <c r="P25" s="167"/>
      <c r="Q25" s="179"/>
    </row>
    <row r="26" spans="1:17" ht="15">
      <c r="A26" s="20"/>
      <c r="B26" s="20"/>
      <c r="C26" s="26"/>
      <c r="D26" s="26"/>
      <c r="E26" s="26"/>
      <c r="F26" s="9"/>
      <c r="G26" s="8"/>
      <c r="H26" s="8"/>
      <c r="I26" s="23"/>
      <c r="J26" s="23"/>
      <c r="K26" s="9"/>
      <c r="L26" s="8"/>
      <c r="M26" s="8"/>
      <c r="N26" s="8"/>
      <c r="O26" s="8"/>
      <c r="P26" s="8"/>
      <c r="Q26" s="8"/>
    </row>
    <row r="27" spans="1:17" ht="15">
      <c r="A27" s="20"/>
      <c r="B27" s="20"/>
      <c r="C27" s="26"/>
      <c r="D27" s="26"/>
      <c r="E27" s="26"/>
      <c r="F27" s="9"/>
      <c r="G27" s="8"/>
      <c r="H27" s="8"/>
      <c r="I27" s="23"/>
      <c r="J27" s="23"/>
      <c r="K27" s="9"/>
      <c r="L27" s="8"/>
      <c r="M27" s="8"/>
      <c r="N27" s="8"/>
      <c r="O27" s="8"/>
      <c r="P27" s="8"/>
      <c r="Q27" s="8"/>
    </row>
    <row r="28" spans="1:17" ht="15">
      <c r="A28" s="162"/>
      <c r="B28" s="162"/>
      <c r="C28" s="162"/>
      <c r="D28" s="1"/>
      <c r="E28" s="26"/>
      <c r="F28" s="9"/>
      <c r="G28" s="8"/>
      <c r="H28" s="8"/>
      <c r="I28" s="23"/>
      <c r="J28" s="23"/>
      <c r="K28" s="9"/>
      <c r="L28" s="8"/>
      <c r="M28" s="8"/>
      <c r="N28" s="8"/>
      <c r="O28" s="8"/>
      <c r="P28" s="8"/>
      <c r="Q28" s="8"/>
    </row>
    <row r="29" spans="1:17" ht="15">
      <c r="A29" s="2"/>
      <c r="B29" s="2"/>
      <c r="C29" s="2"/>
      <c r="D29" s="2"/>
      <c r="E29" s="2"/>
      <c r="F29" s="5"/>
      <c r="G29" s="2"/>
      <c r="H29" s="2"/>
      <c r="I29" s="2"/>
      <c r="J29" s="2"/>
      <c r="K29" s="5"/>
      <c r="L29" s="2"/>
      <c r="M29" s="2"/>
      <c r="N29" s="2"/>
      <c r="O29" s="2"/>
      <c r="P29" s="2"/>
      <c r="Q29" s="2"/>
    </row>
    <row r="30" spans="1:17" ht="15">
      <c r="A30" s="7"/>
      <c r="B30" s="7"/>
      <c r="C30" s="167" t="str">
        <f>gegevens!B49</f>
        <v>S.C. Caballos Zottegem 4</v>
      </c>
      <c r="D30" s="167"/>
      <c r="E30" s="167"/>
      <c r="F30" s="167"/>
      <c r="G30" s="167"/>
      <c r="H30" s="5" t="s">
        <v>693</v>
      </c>
      <c r="I30" s="167" t="str">
        <f>gegevens!C49</f>
        <v>Colle Sint Niklaas</v>
      </c>
      <c r="J30" s="167"/>
      <c r="K30" s="167"/>
      <c r="L30" s="167"/>
      <c r="M30" s="167"/>
      <c r="N30" s="10"/>
      <c r="O30" s="11">
        <f>L36</f>
        <v>6</v>
      </c>
      <c r="P30" s="12" t="s">
        <v>693</v>
      </c>
      <c r="Q30" s="13">
        <f>N36</f>
        <v>10</v>
      </c>
    </row>
    <row r="31" spans="1:17" ht="15">
      <c r="A31" s="14" t="s">
        <v>694</v>
      </c>
      <c r="B31" s="28" t="s">
        <v>695</v>
      </c>
      <c r="C31" s="181" t="s">
        <v>696</v>
      </c>
      <c r="D31" s="181"/>
      <c r="E31" s="181"/>
      <c r="F31" s="16" t="s">
        <v>697</v>
      </c>
      <c r="G31" s="14" t="s">
        <v>698</v>
      </c>
      <c r="H31" s="28" t="s">
        <v>695</v>
      </c>
      <c r="I31" s="181" t="s">
        <v>699</v>
      </c>
      <c r="J31" s="181"/>
      <c r="K31" s="16" t="s">
        <v>697</v>
      </c>
      <c r="L31" s="182" t="s">
        <v>700</v>
      </c>
      <c r="M31" s="182"/>
      <c r="N31" s="182"/>
      <c r="O31" s="182" t="s">
        <v>698</v>
      </c>
      <c r="P31" s="182"/>
      <c r="Q31" s="182"/>
    </row>
    <row r="32" spans="1:17" ht="15">
      <c r="A32" s="16">
        <v>1</v>
      </c>
      <c r="B32" s="16">
        <v>6246</v>
      </c>
      <c r="C32" s="169" t="str">
        <f>IF(B32="","",IF(ISERROR(PROPER(VLOOKUP(B32,elo!$A$2:$C$1891,2,FALSE))),"Stamnummer niet gevonden",PROPER(VLOOKUP(B32,elo!$A$2:$C$1891,2,FALSE))))</f>
        <v>Van Puyvelde Stijn</v>
      </c>
      <c r="D32" s="169"/>
      <c r="E32" s="170"/>
      <c r="F32" s="16">
        <f>IF(B32="","",IF(ISERROR(VLOOKUP(B32,elo!$A$2:$C$1891,3,FALSE)),"Fout",VLOOKUP(B32,elo!$A$2:$C$1891,3,FALSE)))</f>
        <v>1525</v>
      </c>
      <c r="G32" s="16">
        <f>IF(OR(L32=0,L32=1),0,IF(L32=2,4,IF(L32=3,8,"FOUT")))</f>
        <v>0</v>
      </c>
      <c r="H32" s="16">
        <v>49727</v>
      </c>
      <c r="I32" s="169" t="str">
        <f>IF(H32="","",IF(ISERROR(PROPER(VLOOKUP(H32,elo!$A$2:$C$1891,2,FALSE))),"Stamnummer niet gevonden",PROPER(VLOOKUP(H32,elo!$A$2:$C$1891,2,FALSE))))</f>
        <v>Tondeleir Jo</v>
      </c>
      <c r="J32" s="170"/>
      <c r="K32" s="16">
        <f>IF(H32="","",IF(ISERROR(VLOOKUP(H32,elo!$A$2:$C$1891,3,FALSE)),"Fout",VLOOKUP(H32,elo!$A$2:$C$1891,3,FALSE)))</f>
        <v>1584</v>
      </c>
      <c r="L32" s="16">
        <v>1</v>
      </c>
      <c r="M32" s="16" t="s">
        <v>693</v>
      </c>
      <c r="N32" s="16">
        <f>IF(L32=1,3,IF(L32=2,2,IF(L32=3,1,IF(L32="","","fout"))))</f>
        <v>3</v>
      </c>
      <c r="O32" s="182">
        <f>IF(OR(N32=0,N32=1,N32=""),0,IF(N32=2,4,IF(N32=3,8,"FOUT")))</f>
        <v>8</v>
      </c>
      <c r="P32" s="182"/>
      <c r="Q32" s="182"/>
    </row>
    <row r="33" spans="1:17" ht="15">
      <c r="A33" s="16">
        <v>2</v>
      </c>
      <c r="B33" s="16">
        <v>6564</v>
      </c>
      <c r="C33" s="169" t="str">
        <f>IF(B33="","",IF(ISERROR(PROPER(VLOOKUP(B33,elo!$A$2:$C$1891,2,FALSE))),"Stamnummer niet gevonden",PROPER(VLOOKUP(B33,elo!$A$2:$C$1891,2,FALSE))))</f>
        <v>Kint Jean</v>
      </c>
      <c r="D33" s="169"/>
      <c r="E33" s="170"/>
      <c r="F33" s="16">
        <f>IF(B33="","",IF(ISERROR(VLOOKUP(B33,elo!$A$2:$C$1891,3,FALSE)),"Fout",VLOOKUP(B33,elo!$A$2:$C$1891,3,FALSE)))</f>
        <v>1434</v>
      </c>
      <c r="G33" s="16">
        <f>IF(OR(L33=0,L33=1),0,IF(L33=2,3,IF(L33=3,6,"FOUT")))</f>
        <v>0</v>
      </c>
      <c r="H33" s="16">
        <v>6009</v>
      </c>
      <c r="I33" s="169" t="str">
        <f>IF(H33="","",IF(ISERROR(PROPER(VLOOKUP(H33,elo!$A$2:$C$1891,2,FALSE))),"Stamnummer niet gevonden",PROPER(VLOOKUP(H33,elo!$A$2:$C$1891,2,FALSE))))</f>
        <v>Van Goethem Jelle</v>
      </c>
      <c r="J33" s="170"/>
      <c r="K33" s="16">
        <f>IF(H33="","",IF(ISERROR(VLOOKUP(H33,elo!$A$2:$C$1891,3,FALSE)),"Fout",VLOOKUP(H33,elo!$A$2:$C$1891,3,FALSE)))</f>
        <v>1472</v>
      </c>
      <c r="L33" s="16">
        <v>1</v>
      </c>
      <c r="M33" s="16" t="s">
        <v>693</v>
      </c>
      <c r="N33" s="16">
        <f>IF(L33=1,3,IF(L33=2,2,IF(L33=3,1,IF(L33="","","fout"))))</f>
        <v>3</v>
      </c>
      <c r="O33" s="182">
        <f>IF(OR(N33=0,N33=1,N33=""),0,IF(N33=2,3,IF(N33=3,6,"FOUT")))</f>
        <v>6</v>
      </c>
      <c r="P33" s="182"/>
      <c r="Q33" s="182"/>
    </row>
    <row r="34" spans="1:17" ht="15">
      <c r="A34" s="16">
        <v>3</v>
      </c>
      <c r="B34" s="16">
        <v>28762</v>
      </c>
      <c r="C34" s="169" t="str">
        <f>IF(B34="","",IF(ISERROR(PROPER(VLOOKUP(B34,elo!$A$2:$C$1891,2,FALSE))),"Stamnummer niet gevonden",PROPER(VLOOKUP(B34,elo!$A$2:$C$1891,2,FALSE))))</f>
        <v>Schroer Charlotte</v>
      </c>
      <c r="D34" s="169"/>
      <c r="E34" s="170"/>
      <c r="F34" s="16">
        <f>IF(B34="","",IF(ISERROR(VLOOKUP(B34,elo!$A$2:$C$1891,3,FALSE)),"Fout",VLOOKUP(B34,elo!$A$2:$C$1891,3,FALSE)))</f>
        <v>1308</v>
      </c>
      <c r="G34" s="16">
        <f>IF(OR(L34=0,L34=1),0,IF(L34=2,2,IF(L34=3,4,"FOUT")))</f>
        <v>0</v>
      </c>
      <c r="H34" s="16">
        <v>45357</v>
      </c>
      <c r="I34" s="169" t="str">
        <f>IF(H34="","",IF(ISERROR(PROPER(VLOOKUP(H34,elo!$A$2:$C$1891,2,FALSE))),"Stamnummer niet gevonden",PROPER(VLOOKUP(H34,elo!$A$2:$C$1891,2,FALSE))))</f>
        <v>Ongena Niels</v>
      </c>
      <c r="J34" s="170"/>
      <c r="K34" s="16">
        <f>IF(H34="","",IF(ISERROR(VLOOKUP(H34,elo!$A$2:$C$1891,3,FALSE)),"Fout",VLOOKUP(H34,elo!$A$2:$C$1891,3,FALSE)))</f>
        <v>0</v>
      </c>
      <c r="L34" s="16">
        <v>1</v>
      </c>
      <c r="M34" s="16" t="s">
        <v>693</v>
      </c>
      <c r="N34" s="16">
        <f>IF(L34=1,3,IF(L34=2,2,IF(L34=3,1,IF(L34="","","fout"))))</f>
        <v>3</v>
      </c>
      <c r="O34" s="182">
        <f>IF(OR(N34=0,N34=1,N34=""),0,IF(N34=2,2,IF(N34=3,4,"FOUT")))</f>
        <v>4</v>
      </c>
      <c r="P34" s="182"/>
      <c r="Q34" s="182"/>
    </row>
    <row r="35" spans="1:17" ht="15">
      <c r="A35" s="16">
        <v>4</v>
      </c>
      <c r="B35" s="16">
        <v>28860</v>
      </c>
      <c r="C35" s="169" t="str">
        <f>IF(B35="","",IF(ISERROR(PROPER(VLOOKUP(B35,elo!$A$2:$C$1891,2,FALSE))),"Stamnummer niet gevonden",PROPER(VLOOKUP(B35,elo!$A$2:$C$1891,2,FALSE))))</f>
        <v>Schroer Laurenz</v>
      </c>
      <c r="D35" s="169"/>
      <c r="E35" s="170"/>
      <c r="F35" s="16">
        <f>IF(B35="","",IF(ISERROR(VLOOKUP(B35,elo!$A$2:$C$1891,3,FALSE)),"Fout",VLOOKUP(B35,elo!$A$2:$C$1891,3,FALSE)))</f>
        <v>0</v>
      </c>
      <c r="G35" s="16">
        <f>IF(OR(L35=0,L35=1),0,IF(L35=2,1,IF(L35=3,2,"FOUT")))</f>
        <v>2</v>
      </c>
      <c r="H35" s="16">
        <v>45624</v>
      </c>
      <c r="I35" s="169" t="str">
        <f>IF(H35="","",IF(ISERROR(PROPER(VLOOKUP(H35,elo!$A$2:$C$1891,2,FALSE))),"Stamnummer niet gevonden",PROPER(VLOOKUP(H35,elo!$A$2:$C$1891,2,FALSE))))</f>
        <v>Tondeleir Jasper</v>
      </c>
      <c r="J35" s="170"/>
      <c r="K35" s="16">
        <f>IF(H35="","",IF(ISERROR(VLOOKUP(H35,elo!$A$2:$C$1891,3,FALSE)),"Fout",VLOOKUP(H35,elo!$A$2:$C$1891,3,FALSE)))</f>
        <v>1147</v>
      </c>
      <c r="L35" s="16">
        <v>3</v>
      </c>
      <c r="M35" s="16" t="s">
        <v>693</v>
      </c>
      <c r="N35" s="16">
        <f>IF(L35=1,3,IF(L35=2,2,IF(L35=3,1,IF(L35="","","fout"))))</f>
        <v>1</v>
      </c>
      <c r="O35" s="182">
        <f>IF(OR(N35=0,N35=1,N35=""),0,IF(N35=2,1,IF(N35=3,2,"FOUT")))</f>
        <v>0</v>
      </c>
      <c r="P35" s="182"/>
      <c r="Q35" s="182"/>
    </row>
    <row r="36" spans="1:17" ht="15">
      <c r="A36" s="20"/>
      <c r="B36" s="31"/>
      <c r="C36" s="160" t="s">
        <v>701</v>
      </c>
      <c r="D36" s="161"/>
      <c r="E36" s="180"/>
      <c r="F36" s="27"/>
      <c r="G36" s="24">
        <f>SUM(G32:G35)</f>
        <v>2</v>
      </c>
      <c r="H36" s="8"/>
      <c r="I36" s="177"/>
      <c r="J36" s="177"/>
      <c r="K36" s="9"/>
      <c r="L36" s="24">
        <f>SUM(L32:L35)</f>
        <v>6</v>
      </c>
      <c r="M36" s="24" t="s">
        <v>693</v>
      </c>
      <c r="N36" s="24">
        <f>SUM(N32:N35)</f>
        <v>10</v>
      </c>
      <c r="O36" s="178">
        <f>SUM(O32:O35)</f>
        <v>18</v>
      </c>
      <c r="P36" s="167"/>
      <c r="Q36" s="179"/>
    </row>
    <row r="37" spans="1:17" ht="15">
      <c r="A37" s="20"/>
      <c r="B37" s="20"/>
      <c r="C37" s="26"/>
      <c r="D37" s="26"/>
      <c r="E37" s="26"/>
      <c r="F37" s="9"/>
      <c r="G37" s="8"/>
      <c r="H37" s="8"/>
      <c r="I37" s="23"/>
      <c r="J37" s="23"/>
      <c r="K37" s="9"/>
      <c r="L37" s="9"/>
      <c r="M37" s="9"/>
      <c r="N37" s="9"/>
      <c r="O37" s="8"/>
      <c r="P37" s="8"/>
      <c r="Q37" s="8"/>
    </row>
    <row r="38" spans="1:17" ht="15">
      <c r="A38" s="7"/>
      <c r="B38" s="7"/>
      <c r="C38" s="167" t="str">
        <f>gegevens!B50</f>
        <v>De Mercatel 3</v>
      </c>
      <c r="D38" s="167"/>
      <c r="E38" s="167"/>
      <c r="F38" s="167"/>
      <c r="G38" s="167"/>
      <c r="H38" s="5" t="s">
        <v>693</v>
      </c>
      <c r="I38" s="167" t="str">
        <f>gegevens!C50</f>
        <v>Wachtebeke</v>
      </c>
      <c r="J38" s="167"/>
      <c r="K38" s="167"/>
      <c r="L38" s="167"/>
      <c r="M38" s="167"/>
      <c r="N38" s="10"/>
      <c r="O38" s="11">
        <f>L44</f>
        <v>11</v>
      </c>
      <c r="P38" s="12" t="s">
        <v>693</v>
      </c>
      <c r="Q38" s="13">
        <f>N44</f>
        <v>5</v>
      </c>
    </row>
    <row r="39" spans="1:17" ht="15">
      <c r="A39" s="14" t="s">
        <v>694</v>
      </c>
      <c r="B39" s="28" t="s">
        <v>695</v>
      </c>
      <c r="C39" s="181" t="s">
        <v>696</v>
      </c>
      <c r="D39" s="181"/>
      <c r="E39" s="181"/>
      <c r="F39" s="16" t="s">
        <v>697</v>
      </c>
      <c r="G39" s="14" t="s">
        <v>698</v>
      </c>
      <c r="H39" s="28" t="s">
        <v>695</v>
      </c>
      <c r="I39" s="181" t="s">
        <v>699</v>
      </c>
      <c r="J39" s="181"/>
      <c r="K39" s="16" t="s">
        <v>697</v>
      </c>
      <c r="L39" s="182" t="s">
        <v>700</v>
      </c>
      <c r="M39" s="182"/>
      <c r="N39" s="182"/>
      <c r="O39" s="182" t="s">
        <v>698</v>
      </c>
      <c r="P39" s="182"/>
      <c r="Q39" s="182"/>
    </row>
    <row r="40" spans="1:17" ht="15">
      <c r="A40" s="16">
        <v>1</v>
      </c>
      <c r="B40" s="16">
        <v>46701</v>
      </c>
      <c r="C40" s="169" t="str">
        <f>IF(B40="","",IF(ISERROR(PROPER(VLOOKUP(B40,elo!$A$2:$C$1891,2,FALSE))),"Stamnummer niet gevonden",PROPER(VLOOKUP(B40,elo!$A$2:$C$1891,2,FALSE))))</f>
        <v>De Vleeschauwer Ruben</v>
      </c>
      <c r="D40" s="169"/>
      <c r="E40" s="170"/>
      <c r="F40" s="16">
        <f>IF(B40="","",IF(ISERROR(VLOOKUP(B40,elo!$A$2:$C$1891,3,FALSE)),"Fout",VLOOKUP(B40,elo!$A$2:$C$1891,3,FALSE)))</f>
        <v>1434</v>
      </c>
      <c r="G40" s="16">
        <f>IF(OR(L40=0,L40=1),0,IF(L40=2,4,IF(L40=3,8,"FOUT")))</f>
        <v>4</v>
      </c>
      <c r="H40" s="16">
        <v>21857</v>
      </c>
      <c r="I40" s="169" t="str">
        <f>IF(H40="","",IF(ISERROR(PROPER(VLOOKUP(H40,elo!$A$2:$C$1891,2,FALSE))),"Stamnummer niet gevonden",PROPER(VLOOKUP(H40,elo!$A$2:$C$1891,2,FALSE))))</f>
        <v>Dhuyvetter Koen</v>
      </c>
      <c r="J40" s="170"/>
      <c r="K40" s="16">
        <f>IF(H40="","",IF(ISERROR(VLOOKUP(H40,elo!$A$2:$C$1891,3,FALSE)),"Fout",VLOOKUP(H40,elo!$A$2:$C$1891,3,FALSE)))</f>
        <v>1643</v>
      </c>
      <c r="L40" s="16">
        <v>2</v>
      </c>
      <c r="M40" s="16" t="s">
        <v>693</v>
      </c>
      <c r="N40" s="16">
        <f>IF(L40=1,3,IF(L40=2,2,IF(L40=3,1,IF(L40="","","fout"))))</f>
        <v>2</v>
      </c>
      <c r="O40" s="182">
        <f>IF(OR(N40=0,N40=1,N40=""),0,IF(N40=2,4,IF(N40=3,8,"FOUT")))</f>
        <v>4</v>
      </c>
      <c r="P40" s="182"/>
      <c r="Q40" s="182"/>
    </row>
    <row r="41" spans="1:17" ht="15">
      <c r="A41" s="16">
        <v>2</v>
      </c>
      <c r="B41" s="16">
        <v>10184</v>
      </c>
      <c r="C41" s="169" t="str">
        <f>IF(B41="","",IF(ISERROR(PROPER(VLOOKUP(B41,elo!$A$2:$C$1891,2,FALSE))),"Stamnummer niet gevonden",PROPER(VLOOKUP(B41,elo!$A$2:$C$1891,2,FALSE))))</f>
        <v>Thienpondt Mardoek</v>
      </c>
      <c r="D41" s="169"/>
      <c r="E41" s="170"/>
      <c r="F41" s="16">
        <f>IF(B41="","",IF(ISERROR(VLOOKUP(B41,elo!$A$2:$C$1891,3,FALSE)),"Fout",VLOOKUP(B41,elo!$A$2:$C$1891,3,FALSE)))</f>
        <v>1168</v>
      </c>
      <c r="G41" s="16">
        <f>IF(OR(L41=0,L41=1),0,IF(L41=2,3,IF(L41=3,6,"FOUT")))</f>
        <v>6</v>
      </c>
      <c r="H41" s="16">
        <v>34517</v>
      </c>
      <c r="I41" s="169" t="str">
        <f>IF(H41="","",IF(ISERROR(PROPER(VLOOKUP(H41,elo!$A$2:$C$1891,2,FALSE))),"Stamnummer niet gevonden",PROPER(VLOOKUP(H41,elo!$A$2:$C$1891,2,FALSE))))</f>
        <v>Verschraegen Thomas</v>
      </c>
      <c r="J41" s="170"/>
      <c r="K41" s="16">
        <f>IF(H41="","",IF(ISERROR(VLOOKUP(H41,elo!$A$2:$C$1891,3,FALSE)),"Fout",VLOOKUP(H41,elo!$A$2:$C$1891,3,FALSE)))</f>
        <v>1644</v>
      </c>
      <c r="L41" s="16">
        <v>3</v>
      </c>
      <c r="M41" s="16" t="s">
        <v>693</v>
      </c>
      <c r="N41" s="16">
        <f>IF(L41=1,3,IF(L41=2,2,IF(L41=3,1,IF(L41="","","fout"))))</f>
        <v>1</v>
      </c>
      <c r="O41" s="182">
        <f>IF(OR(N41=0,N41=1,N41=""),0,IF(N41=2,3,IF(N41=3,6,"FOUT")))</f>
        <v>0</v>
      </c>
      <c r="P41" s="182"/>
      <c r="Q41" s="182"/>
    </row>
    <row r="42" spans="1:17" ht="15">
      <c r="A42" s="16">
        <v>3</v>
      </c>
      <c r="B42" s="136">
        <v>18112</v>
      </c>
      <c r="C42" s="169" t="str">
        <f>IF(B42="","",IF(ISERROR(PROPER(VLOOKUP(B42,elo!$A$2:$C$1891,2,FALSE))),"Stamnummer niet gevonden",PROPER(VLOOKUP(B42,elo!$A$2:$C$1891,2,FALSE))))</f>
        <v>Choi Matthew</v>
      </c>
      <c r="D42" s="169"/>
      <c r="E42" s="170"/>
      <c r="F42" s="16">
        <f>IF(B42="","",IF(ISERROR(VLOOKUP(B42,elo!$A$2:$C$1891,3,FALSE)),"Fout",VLOOKUP(B42,elo!$A$2:$C$1891,3,FALSE)))</f>
        <v>1185</v>
      </c>
      <c r="G42" s="16">
        <f>IF(OR(L42=0,L42=1),0,IF(L42=2,2,IF(L42=3,4,"FOUT")))</f>
        <v>4</v>
      </c>
      <c r="H42" s="16">
        <v>47511</v>
      </c>
      <c r="I42" s="169" t="str">
        <f>IF(H42="","",IF(ISERROR(PROPER(VLOOKUP(H42,elo!$A$2:$C$1891,2,FALSE))),"Stamnummer niet gevonden",PROPER(VLOOKUP(H42,elo!$A$2:$C$1891,2,FALSE))))</f>
        <v>Naudts Rudy</v>
      </c>
      <c r="J42" s="170"/>
      <c r="K42" s="16">
        <f>IF(H42="","",IF(ISERROR(VLOOKUP(H42,elo!$A$2:$C$1891,3,FALSE)),"Fout",VLOOKUP(H42,elo!$A$2:$C$1891,3,FALSE)))</f>
        <v>1207</v>
      </c>
      <c r="L42" s="16">
        <v>3</v>
      </c>
      <c r="M42" s="16" t="s">
        <v>693</v>
      </c>
      <c r="N42" s="16">
        <f>IF(L42=1,3,IF(L42=2,2,IF(L42=3,1,IF(L42="","","fout"))))</f>
        <v>1</v>
      </c>
      <c r="O42" s="182">
        <f>IF(OR(N42=0,N42=1,N42=""),0,IF(N42=2,2,IF(N42=3,4,"FOUT")))</f>
        <v>0</v>
      </c>
      <c r="P42" s="182"/>
      <c r="Q42" s="182"/>
    </row>
    <row r="43" spans="1:17" ht="15">
      <c r="A43" s="16">
        <v>4</v>
      </c>
      <c r="B43" s="136">
        <v>11400</v>
      </c>
      <c r="C43" s="169" t="str">
        <f>IF(B43="","",IF(ISERROR(PROPER(VLOOKUP(B43,elo!$A$2:$C$1891,2,FALSE))),"Stamnummer niet gevonden",PROPER(VLOOKUP(B43,elo!$A$2:$C$1891,2,FALSE))))</f>
        <v>Verhalle Elias</v>
      </c>
      <c r="D43" s="169"/>
      <c r="E43" s="170"/>
      <c r="F43" s="16">
        <f>IF(B43="","",IF(ISERROR(VLOOKUP(B43,elo!$A$2:$C$1891,3,FALSE)),"Fout",VLOOKUP(B43,elo!$A$2:$C$1891,3,FALSE)))</f>
        <v>0</v>
      </c>
      <c r="G43" s="16">
        <f>IF(OR(L43=0,L43=1),0,IF(L43=2,1,IF(L43=3,2,"FOUT")))</f>
        <v>2</v>
      </c>
      <c r="H43" s="16">
        <v>11402</v>
      </c>
      <c r="I43" s="169" t="str">
        <f>IF(H43="","",IF(ISERROR(PROPER(VLOOKUP(H43,elo!$A$2:$C$1891,2,FALSE))),"Stamnummer niet gevonden",PROPER(VLOOKUP(H43,elo!$A$2:$C$1891,2,FALSE))))</f>
        <v>Langenhuysen Timothy</v>
      </c>
      <c r="J43" s="170"/>
      <c r="K43" s="16">
        <f>IF(H43="","",IF(ISERROR(VLOOKUP(H43,elo!$A$2:$C$1891,3,FALSE)),"Fout",VLOOKUP(H43,elo!$A$2:$C$1891,3,FALSE)))</f>
        <v>0</v>
      </c>
      <c r="L43" s="16">
        <v>3</v>
      </c>
      <c r="M43" s="16" t="s">
        <v>693</v>
      </c>
      <c r="N43" s="16">
        <f>IF(L43=1,3,IF(L43=2,2,IF(L43=3,1,IF(L43="","","fout"))))</f>
        <v>1</v>
      </c>
      <c r="O43" s="182">
        <f>IF(OR(N43=0,N43=1,N43=""),0,IF(N43=2,1,IF(N43=3,2,"FOUT")))</f>
        <v>0</v>
      </c>
      <c r="P43" s="182"/>
      <c r="Q43" s="182"/>
    </row>
    <row r="44" spans="1:17" ht="15">
      <c r="A44" s="20"/>
      <c r="B44" s="31"/>
      <c r="C44" s="160" t="s">
        <v>701</v>
      </c>
      <c r="D44" s="161"/>
      <c r="E44" s="180"/>
      <c r="F44" s="27"/>
      <c r="G44" s="24">
        <f>SUM(G40:G43)</f>
        <v>16</v>
      </c>
      <c r="H44" s="8"/>
      <c r="I44" s="177"/>
      <c r="J44" s="177"/>
      <c r="K44" s="9"/>
      <c r="L44" s="24">
        <f>SUM(L40:L43)</f>
        <v>11</v>
      </c>
      <c r="M44" s="24" t="s">
        <v>693</v>
      </c>
      <c r="N44" s="24">
        <f>SUM(N40:N43)</f>
        <v>5</v>
      </c>
      <c r="O44" s="178">
        <f>SUM(O40:O43)</f>
        <v>4</v>
      </c>
      <c r="P44" s="167"/>
      <c r="Q44" s="179"/>
    </row>
    <row r="45" spans="1:17" ht="15">
      <c r="A45" s="20"/>
      <c r="B45" s="20"/>
      <c r="C45" s="26"/>
      <c r="D45" s="26"/>
      <c r="E45" s="26"/>
      <c r="F45" s="9"/>
      <c r="G45" s="8"/>
      <c r="H45" s="8"/>
      <c r="I45" s="23"/>
      <c r="J45" s="23"/>
      <c r="K45" s="9"/>
      <c r="L45" s="9"/>
      <c r="M45" s="9"/>
      <c r="N45" s="9"/>
      <c r="O45" s="8"/>
      <c r="P45" s="8"/>
      <c r="Q45" s="8"/>
    </row>
    <row r="46" spans="1:17" ht="15">
      <c r="A46" s="7"/>
      <c r="B46" s="7"/>
      <c r="C46" s="167" t="str">
        <f>gegevens!B51</f>
        <v>S.C. Caballos Zottegem 5</v>
      </c>
      <c r="D46" s="167"/>
      <c r="E46" s="167"/>
      <c r="F46" s="167"/>
      <c r="G46" s="167"/>
      <c r="H46" s="5" t="s">
        <v>693</v>
      </c>
      <c r="I46" s="167" t="str">
        <f>gegevens!C51</f>
        <v>De Mercatel 2</v>
      </c>
      <c r="J46" s="167"/>
      <c r="K46" s="167"/>
      <c r="L46" s="167"/>
      <c r="M46" s="167"/>
      <c r="N46" s="10"/>
      <c r="O46" s="11">
        <f>L52</f>
        <v>8</v>
      </c>
      <c r="P46" s="12" t="s">
        <v>693</v>
      </c>
      <c r="Q46" s="13">
        <f>N52</f>
        <v>8</v>
      </c>
    </row>
    <row r="47" spans="1:17" ht="15">
      <c r="A47" s="14" t="s">
        <v>694</v>
      </c>
      <c r="B47" s="28" t="s">
        <v>695</v>
      </c>
      <c r="C47" s="181" t="s">
        <v>696</v>
      </c>
      <c r="D47" s="181"/>
      <c r="E47" s="181"/>
      <c r="F47" s="16" t="s">
        <v>697</v>
      </c>
      <c r="G47" s="14" t="s">
        <v>698</v>
      </c>
      <c r="H47" s="28" t="s">
        <v>695</v>
      </c>
      <c r="I47" s="181" t="s">
        <v>699</v>
      </c>
      <c r="J47" s="181"/>
      <c r="K47" s="16" t="s">
        <v>697</v>
      </c>
      <c r="L47" s="182" t="s">
        <v>700</v>
      </c>
      <c r="M47" s="182"/>
      <c r="N47" s="182"/>
      <c r="O47" s="182" t="s">
        <v>698</v>
      </c>
      <c r="P47" s="182"/>
      <c r="Q47" s="182"/>
    </row>
    <row r="48" spans="1:17" ht="15">
      <c r="A48" s="16">
        <v>1</v>
      </c>
      <c r="B48" s="16">
        <v>24651</v>
      </c>
      <c r="C48" s="169" t="str">
        <f>IF(B48="","",IF(ISERROR(PROPER(VLOOKUP(B48,elo!$A$2:$C$1891,2,FALSE))),"Stamnummer niet gevonden",PROPER(VLOOKUP(B48,elo!$A$2:$C$1891,2,FALSE))))</f>
        <v>De Weird Gunter</v>
      </c>
      <c r="D48" s="169"/>
      <c r="E48" s="170"/>
      <c r="F48" s="16">
        <f>IF(B48="","",IF(ISERROR(VLOOKUP(B48,elo!$A$2:$C$1891,3,FALSE)),"Fout",VLOOKUP(B48,elo!$A$2:$C$1891,3,FALSE)))</f>
        <v>1658</v>
      </c>
      <c r="G48" s="16">
        <f>IF(OR(L48=0,L48=1),0,IF(L48=2,4,IF(L48=3,8,"FOUT")))</f>
        <v>8</v>
      </c>
      <c r="H48" s="16">
        <v>42781</v>
      </c>
      <c r="I48" s="169" t="str">
        <f>IF(H48="","",IF(ISERROR(PROPER(VLOOKUP(H48,elo!$A$2:$C$1891,2,FALSE))),"Stamnummer niet gevonden",PROPER(VLOOKUP(H48,elo!$A$2:$C$1891,2,FALSE))))</f>
        <v>Bral Patrick</v>
      </c>
      <c r="J48" s="170"/>
      <c r="K48" s="16">
        <f>IF(H48="","",IF(ISERROR(VLOOKUP(H48,elo!$A$2:$C$1891,3,FALSE)),"Fout",VLOOKUP(H48,elo!$A$2:$C$1891,3,FALSE)))</f>
        <v>1495</v>
      </c>
      <c r="L48" s="16">
        <v>3</v>
      </c>
      <c r="M48" s="16" t="s">
        <v>693</v>
      </c>
      <c r="N48" s="16">
        <f>IF(L48=1,3,IF(L48=2,2,IF(L48=3,1,IF(L48="","","fout"))))</f>
        <v>1</v>
      </c>
      <c r="O48" s="182">
        <f>IF(OR(N48=0,N48=1,N48=""),0,IF(N48=2,4,IF(N48=3,8,"FOUT")))</f>
        <v>0</v>
      </c>
      <c r="P48" s="182"/>
      <c r="Q48" s="182"/>
    </row>
    <row r="49" spans="1:17" ht="15">
      <c r="A49" s="16">
        <v>2</v>
      </c>
      <c r="B49" s="16">
        <v>26018</v>
      </c>
      <c r="C49" s="169" t="str">
        <f>IF(B49="","",IF(ISERROR(PROPER(VLOOKUP(B49,elo!$A$2:$C$1891,2,FALSE))),"Stamnummer niet gevonden",PROPER(VLOOKUP(B49,elo!$A$2:$C$1891,2,FALSE))))</f>
        <v>De Weird Evy</v>
      </c>
      <c r="D49" s="169"/>
      <c r="E49" s="170"/>
      <c r="F49" s="16">
        <f>IF(B49="","",IF(ISERROR(VLOOKUP(B49,elo!$A$2:$C$1891,3,FALSE)),"Fout",VLOOKUP(B49,elo!$A$2:$C$1891,3,FALSE)))</f>
        <v>1616</v>
      </c>
      <c r="G49" s="16">
        <f>IF(OR(L49=0,L49=1),0,IF(L49=2,3,IF(L49=3,6,"FOUT")))</f>
        <v>3</v>
      </c>
      <c r="H49" s="16">
        <v>14885</v>
      </c>
      <c r="I49" s="169" t="str">
        <f>IF(H49="","",IF(ISERROR(PROPER(VLOOKUP(H49,elo!$A$2:$C$1891,2,FALSE))),"Stamnummer niet gevonden",PROPER(VLOOKUP(H49,elo!$A$2:$C$1891,2,FALSE))))</f>
        <v>Herremerre Pierre</v>
      </c>
      <c r="J49" s="170"/>
      <c r="K49" s="16">
        <f>IF(H49="","",IF(ISERROR(VLOOKUP(H49,elo!$A$2:$C$1891,3,FALSE)),"Fout",VLOOKUP(H49,elo!$A$2:$C$1891,3,FALSE)))</f>
        <v>1466</v>
      </c>
      <c r="L49" s="16">
        <v>2</v>
      </c>
      <c r="M49" s="16" t="s">
        <v>693</v>
      </c>
      <c r="N49" s="16">
        <f>IF(L49=1,3,IF(L49=2,2,IF(L49=3,1,IF(L49="","","fout"))))</f>
        <v>2</v>
      </c>
      <c r="O49" s="182">
        <f>IF(OR(N49=0,N49=1,N49=""),0,IF(N49=2,3,IF(N49=3,6,"FOUT")))</f>
        <v>3</v>
      </c>
      <c r="P49" s="182"/>
      <c r="Q49" s="182"/>
    </row>
    <row r="50" spans="1:17" ht="15">
      <c r="A50" s="16">
        <v>3</v>
      </c>
      <c r="B50" s="16">
        <v>25933</v>
      </c>
      <c r="C50" s="169" t="str">
        <f>IF(B50="","",IF(ISERROR(PROPER(VLOOKUP(B50,elo!$A$2:$C$1891,2,FALSE))),"Stamnummer niet gevonden",PROPER(VLOOKUP(B50,elo!$A$2:$C$1891,2,FALSE))))</f>
        <v>De Weird Matthias</v>
      </c>
      <c r="D50" s="169"/>
      <c r="E50" s="170"/>
      <c r="F50" s="16">
        <f>IF(B50="","",IF(ISERROR(VLOOKUP(B50,elo!$A$2:$C$1891,3,FALSE)),"Fout",VLOOKUP(B50,elo!$A$2:$C$1891,3,FALSE)))</f>
        <v>0</v>
      </c>
      <c r="G50" s="16">
        <f>IF(OR(L50=0,L50=1),0,IF(L50=2,2,IF(L50=3,4,"FOUT")))</f>
        <v>2</v>
      </c>
      <c r="H50" s="16">
        <v>50458</v>
      </c>
      <c r="I50" s="169" t="str">
        <f>IF(H50="","",IF(ISERROR(PROPER(VLOOKUP(H50,elo!$A$2:$C$1891,2,FALSE))),"Stamnummer niet gevonden",PROPER(VLOOKUP(H50,elo!$A$2:$C$1891,2,FALSE))))</f>
        <v>De Smedt Yves</v>
      </c>
      <c r="J50" s="170"/>
      <c r="K50" s="16">
        <f>IF(H50="","",IF(ISERROR(VLOOKUP(H50,elo!$A$2:$C$1891,3,FALSE)),"Fout",VLOOKUP(H50,elo!$A$2:$C$1891,3,FALSE)))</f>
        <v>1377</v>
      </c>
      <c r="L50" s="16">
        <v>2</v>
      </c>
      <c r="M50" s="16" t="s">
        <v>693</v>
      </c>
      <c r="N50" s="16">
        <f>IF(L50=1,3,IF(L50=2,2,IF(L50=3,1,IF(L50="","","fout"))))</f>
        <v>2</v>
      </c>
      <c r="O50" s="182">
        <f>IF(OR(N50=0,N50=1,N50=""),0,IF(N50=2,2,IF(N50=3,4,"FOUT")))</f>
        <v>2</v>
      </c>
      <c r="P50" s="182"/>
      <c r="Q50" s="182"/>
    </row>
    <row r="51" spans="1:17" ht="15">
      <c r="A51" s="16">
        <v>4</v>
      </c>
      <c r="B51" s="16">
        <v>38016</v>
      </c>
      <c r="C51" s="169" t="str">
        <f>IF(B51="","",IF(ISERROR(PROPER(VLOOKUP(B51,elo!$A$2:$C$1891,2,FALSE))),"Stamnummer niet gevonden",PROPER(VLOOKUP(B51,elo!$A$2:$C$1891,2,FALSE))))</f>
        <v>Van Heghe Isabelle</v>
      </c>
      <c r="D51" s="169"/>
      <c r="E51" s="170"/>
      <c r="F51" s="16">
        <f>IF(B51="","",IF(ISERROR(VLOOKUP(B51,elo!$A$2:$C$1891,3,FALSE)),"Fout",VLOOKUP(B51,elo!$A$2:$C$1891,3,FALSE)))</f>
        <v>0</v>
      </c>
      <c r="G51" s="16">
        <f>IF(OR(L51=0,L51=1),0,IF(L51=2,1,IF(L51=3,2,"FOUT")))</f>
        <v>0</v>
      </c>
      <c r="H51" s="16">
        <v>11451</v>
      </c>
      <c r="I51" s="169" t="str">
        <f>IF(H51="","",IF(ISERROR(PROPER(VLOOKUP(H51,elo!$A$2:$C$1891,2,FALSE))),"Stamnummer niet gevonden",PROPER(VLOOKUP(H51,elo!$A$2:$C$1891,2,FALSE))))</f>
        <v>Verhalle Jean</v>
      </c>
      <c r="J51" s="170"/>
      <c r="K51" s="16">
        <f>IF(H51="","",IF(ISERROR(VLOOKUP(H51,elo!$A$2:$C$1891,3,FALSE)),"Fout",VLOOKUP(H51,elo!$A$2:$C$1891,3,FALSE)))</f>
        <v>0</v>
      </c>
      <c r="L51" s="16">
        <v>1</v>
      </c>
      <c r="M51" s="16" t="s">
        <v>693</v>
      </c>
      <c r="N51" s="16">
        <f>IF(L51=1,3,IF(L51=2,2,IF(L51=3,1,IF(L51="","","fout"))))</f>
        <v>3</v>
      </c>
      <c r="O51" s="182">
        <f>IF(OR(N51=0,N51=1,N51=""),0,IF(N51=2,1,IF(N51=3,2,"FOUT")))</f>
        <v>2</v>
      </c>
      <c r="P51" s="182"/>
      <c r="Q51" s="182"/>
    </row>
    <row r="52" spans="1:17" ht="15">
      <c r="A52" s="20"/>
      <c r="B52" s="31"/>
      <c r="C52" s="160" t="s">
        <v>701</v>
      </c>
      <c r="D52" s="161"/>
      <c r="E52" s="180"/>
      <c r="F52" s="27"/>
      <c r="G52" s="24">
        <f>SUM(G48:G51)</f>
        <v>13</v>
      </c>
      <c r="H52" s="8"/>
      <c r="I52" s="177"/>
      <c r="J52" s="177"/>
      <c r="K52" s="9"/>
      <c r="L52" s="24">
        <f>SUM(L48:L51)</f>
        <v>8</v>
      </c>
      <c r="M52" s="24" t="s">
        <v>693</v>
      </c>
      <c r="N52" s="24">
        <f>SUM(N48:N51)</f>
        <v>8</v>
      </c>
      <c r="O52" s="178">
        <f>SUM(O48:O51)</f>
        <v>7</v>
      </c>
      <c r="P52" s="167"/>
      <c r="Q52" s="179"/>
    </row>
    <row r="53" spans="1:17" ht="15">
      <c r="A53" s="20"/>
      <c r="B53" s="20"/>
      <c r="C53" s="26"/>
      <c r="D53" s="26"/>
      <c r="E53" s="26"/>
      <c r="F53" s="9"/>
      <c r="G53" s="8"/>
      <c r="H53" s="8"/>
      <c r="I53" s="23"/>
      <c r="J53" s="23"/>
      <c r="K53" s="9"/>
      <c r="L53" s="8"/>
      <c r="M53" s="8"/>
      <c r="N53" s="8"/>
      <c r="O53" s="8"/>
      <c r="P53" s="8"/>
      <c r="Q53" s="8"/>
    </row>
    <row r="54" spans="1:17" ht="15">
      <c r="A54" s="7"/>
      <c r="B54" s="7"/>
      <c r="C54" s="167" t="str">
        <f>gegevens!B52</f>
        <v>t Ros Dendermonde</v>
      </c>
      <c r="D54" s="167"/>
      <c r="E54" s="167"/>
      <c r="F54" s="167"/>
      <c r="G54" s="167"/>
      <c r="H54" s="5" t="s">
        <v>693</v>
      </c>
      <c r="I54" s="167">
        <f>gegevens!C52</f>
        <v>0</v>
      </c>
      <c r="J54" s="167"/>
      <c r="K54" s="167"/>
      <c r="L54" s="167"/>
      <c r="M54" s="167"/>
      <c r="N54" s="10"/>
      <c r="O54" s="11">
        <f>L60</f>
        <v>0</v>
      </c>
      <c r="P54" s="12" t="s">
        <v>693</v>
      </c>
      <c r="Q54" s="13">
        <f>N60</f>
        <v>0</v>
      </c>
    </row>
    <row r="55" spans="1:17" ht="15">
      <c r="A55" s="14" t="s">
        <v>694</v>
      </c>
      <c r="B55" s="28" t="s">
        <v>695</v>
      </c>
      <c r="C55" s="181" t="s">
        <v>696</v>
      </c>
      <c r="D55" s="181"/>
      <c r="E55" s="181"/>
      <c r="F55" s="16" t="s">
        <v>697</v>
      </c>
      <c r="G55" s="14" t="s">
        <v>698</v>
      </c>
      <c r="H55" s="28" t="s">
        <v>695</v>
      </c>
      <c r="I55" s="181" t="s">
        <v>699</v>
      </c>
      <c r="J55" s="181"/>
      <c r="K55" s="16" t="s">
        <v>697</v>
      </c>
      <c r="L55" s="182" t="s">
        <v>700</v>
      </c>
      <c r="M55" s="182"/>
      <c r="N55" s="182"/>
      <c r="O55" s="182" t="s">
        <v>698</v>
      </c>
      <c r="P55" s="182"/>
      <c r="Q55" s="182"/>
    </row>
    <row r="56" spans="1:17" ht="15">
      <c r="A56" s="16">
        <v>1</v>
      </c>
      <c r="B56" s="16"/>
      <c r="C56" s="169">
        <f>IF(B56="","",IF(ISERROR(PROPER(VLOOKUP(B56,elo!$A$2:$C$1891,2,FALSE))),"Stamnummer niet gevonden",PROPER(VLOOKUP(B56,elo!$A$2:$C$1891,2,FALSE))))</f>
      </c>
      <c r="D56" s="169"/>
      <c r="E56" s="170"/>
      <c r="F56" s="16">
        <f>IF(B56="","",IF(ISERROR(VLOOKUP(B56,elo!$A$2:$C$1891,3,FALSE)),"Fout",VLOOKUP(B56,elo!$A$2:$C$1891,3,FALSE)))</f>
      </c>
      <c r="G56" s="16">
        <f>IF(OR(L56=0,L56=1),0,IF(L56=2,4,IF(L56=3,8,"FOUT")))</f>
        <v>0</v>
      </c>
      <c r="H56" s="16"/>
      <c r="I56" s="169">
        <f>IF(H56="","",IF(ISERROR(PROPER(VLOOKUP(H56,elo!$A$2:$C$1891,2,FALSE))),"Stamnummer niet gevonden",PROPER(VLOOKUP(H56,elo!$A$2:$C$1891,2,FALSE))))</f>
      </c>
      <c r="J56" s="170"/>
      <c r="K56" s="16">
        <f>IF(H56="","",IF(ISERROR(VLOOKUP(H56,elo!$A$2:$C$1891,3,FALSE)),"Fout",VLOOKUP(H56,elo!$A$2:$C$1891,3,FALSE)))</f>
      </c>
      <c r="L56" s="16"/>
      <c r="M56" s="16" t="s">
        <v>693</v>
      </c>
      <c r="N56" s="16">
        <f>IF(L56=1,3,IF(L56=2,2,IF(L56=3,1,IF(L56="","","fout"))))</f>
      </c>
      <c r="O56" s="182">
        <f>IF(OR(N56=0,N56=1,N56=""),0,IF(N56=2,4,IF(N56=3,8,"FOUT")))</f>
        <v>0</v>
      </c>
      <c r="P56" s="182"/>
      <c r="Q56" s="182"/>
    </row>
    <row r="57" spans="1:17" ht="15">
      <c r="A57" s="16">
        <v>2</v>
      </c>
      <c r="B57" s="16"/>
      <c r="C57" s="169">
        <f>IF(B57="","",IF(ISERROR(PROPER(VLOOKUP(B57,elo!$A$2:$C$1891,2,FALSE))),"Stamnummer niet gevonden",PROPER(VLOOKUP(B57,elo!$A$2:$C$1891,2,FALSE))))</f>
      </c>
      <c r="D57" s="169"/>
      <c r="E57" s="170"/>
      <c r="F57" s="16">
        <f>IF(B57="","",IF(ISERROR(VLOOKUP(B57,elo!$A$2:$C$1891,3,FALSE)),"Fout",VLOOKUP(B57,elo!$A$2:$C$1891,3,FALSE)))</f>
      </c>
      <c r="G57" s="16">
        <f>IF(OR(L57=0,L57=1),0,IF(L57=2,3,IF(L57=3,6,"FOUT")))</f>
        <v>0</v>
      </c>
      <c r="H57" s="16"/>
      <c r="I57" s="169">
        <f>IF(H57="","",IF(ISERROR(PROPER(VLOOKUP(H57,elo!$A$2:$C$1891,2,FALSE))),"Stamnummer niet gevonden",PROPER(VLOOKUP(H57,elo!$A$2:$C$1891,2,FALSE))))</f>
      </c>
      <c r="J57" s="170"/>
      <c r="K57" s="16">
        <f>IF(H57="","",IF(ISERROR(VLOOKUP(H57,elo!$A$2:$C$1891,3,FALSE)),"Fout",VLOOKUP(H57,elo!$A$2:$C$1891,3,FALSE)))</f>
      </c>
      <c r="L57" s="16"/>
      <c r="M57" s="16" t="s">
        <v>693</v>
      </c>
      <c r="N57" s="16">
        <f>IF(L57=1,3,IF(L57=2,2,IF(L57=3,1,IF(L57="","","fout"))))</f>
      </c>
      <c r="O57" s="182">
        <f>IF(OR(N57=0,N57=1,N57=""),0,IF(N57=2,3,IF(N57=3,6,"FOUT")))</f>
        <v>0</v>
      </c>
      <c r="P57" s="182"/>
      <c r="Q57" s="182"/>
    </row>
    <row r="58" spans="1:17" ht="15">
      <c r="A58" s="16">
        <v>3</v>
      </c>
      <c r="B58" s="16"/>
      <c r="C58" s="169">
        <f>IF(B58="","",IF(ISERROR(PROPER(VLOOKUP(B58,elo!$A$2:$C$1891,2,FALSE))),"Stamnummer niet gevonden",PROPER(VLOOKUP(B58,elo!$A$2:$C$1891,2,FALSE))))</f>
      </c>
      <c r="D58" s="169"/>
      <c r="E58" s="170"/>
      <c r="F58" s="16">
        <f>IF(B58="","",IF(ISERROR(VLOOKUP(B58,elo!$A$2:$C$1891,3,FALSE)),"Fout",VLOOKUP(B58,elo!$A$2:$C$1891,3,FALSE)))</f>
      </c>
      <c r="G58" s="16">
        <f>IF(OR(L58=0,L58=1),0,IF(L58=2,2,IF(L58=3,4,"FOUT")))</f>
        <v>0</v>
      </c>
      <c r="H58" s="16"/>
      <c r="I58" s="169">
        <f>IF(H58="","",IF(ISERROR(PROPER(VLOOKUP(H58,elo!$A$2:$C$1891,2,FALSE))),"Stamnummer niet gevonden",PROPER(VLOOKUP(H58,elo!$A$2:$C$1891,2,FALSE))))</f>
      </c>
      <c r="J58" s="170"/>
      <c r="K58" s="16">
        <f>IF(H58="","",IF(ISERROR(VLOOKUP(H58,elo!$A$2:$C$1891,3,FALSE)),"Fout",VLOOKUP(H58,elo!$A$2:$C$1891,3,FALSE)))</f>
      </c>
      <c r="L58" s="16"/>
      <c r="M58" s="16" t="s">
        <v>693</v>
      </c>
      <c r="N58" s="16">
        <f>IF(L58=1,3,IF(L58=2,2,IF(L58=3,1,IF(L58="","","fout"))))</f>
      </c>
      <c r="O58" s="182">
        <f>IF(OR(N58=0,N58=1,N58=""),0,IF(N58=2,2,IF(N58=3,4,"FOUT")))</f>
        <v>0</v>
      </c>
      <c r="P58" s="182"/>
      <c r="Q58" s="182"/>
    </row>
    <row r="59" spans="1:17" ht="15">
      <c r="A59" s="16">
        <v>4</v>
      </c>
      <c r="B59" s="16"/>
      <c r="C59" s="169">
        <f>IF(B59="","",IF(ISERROR(PROPER(VLOOKUP(B59,elo!$A$2:$C$1891,2,FALSE))),"Stamnummer niet gevonden",PROPER(VLOOKUP(B59,elo!$A$2:$C$1891,2,FALSE))))</f>
      </c>
      <c r="D59" s="169"/>
      <c r="E59" s="170"/>
      <c r="F59" s="16">
        <f>IF(B59="","",IF(ISERROR(VLOOKUP(B59,elo!$A$2:$C$1891,3,FALSE)),"Fout",VLOOKUP(B59,elo!$A$2:$C$1891,3,FALSE)))</f>
      </c>
      <c r="G59" s="16">
        <f>IF(OR(L59=0,L59=1),0,IF(L59=2,1,IF(L59=3,2,"FOUT")))</f>
        <v>0</v>
      </c>
      <c r="H59" s="16"/>
      <c r="I59" s="169">
        <f>IF(H59="","",IF(ISERROR(PROPER(VLOOKUP(H59,elo!$A$2:$C$1891,2,FALSE))),"Stamnummer niet gevonden",PROPER(VLOOKUP(H59,elo!$A$2:$C$1891,2,FALSE))))</f>
      </c>
      <c r="J59" s="170"/>
      <c r="K59" s="16">
        <f>IF(H59="","",IF(ISERROR(VLOOKUP(H59,elo!$A$2:$C$1891,3,FALSE)),"Fout",VLOOKUP(H59,elo!$A$2:$C$1891,3,FALSE)))</f>
      </c>
      <c r="L59" s="16"/>
      <c r="M59" s="16" t="s">
        <v>693</v>
      </c>
      <c r="N59" s="16">
        <f>IF(L59=1,3,IF(L59=2,2,IF(L59=3,1,IF(L59="","","fout"))))</f>
      </c>
      <c r="O59" s="182">
        <f>IF(OR(N59=0,N59=1,N59=""),0,IF(N59=2,1,IF(N59=3,2,"FOUT")))</f>
        <v>0</v>
      </c>
      <c r="P59" s="182"/>
      <c r="Q59" s="182"/>
    </row>
    <row r="60" spans="1:17" ht="15">
      <c r="A60" s="20"/>
      <c r="B60" s="31"/>
      <c r="C60" s="160" t="s">
        <v>701</v>
      </c>
      <c r="D60" s="161"/>
      <c r="E60" s="180"/>
      <c r="F60" s="27"/>
      <c r="G60" s="24">
        <f>SUM(G56:G59)</f>
        <v>0</v>
      </c>
      <c r="H60" s="8"/>
      <c r="I60" s="177"/>
      <c r="J60" s="177"/>
      <c r="K60" s="9"/>
      <c r="L60" s="24">
        <f>SUM(L56:L59)</f>
        <v>0</v>
      </c>
      <c r="M60" s="24" t="s">
        <v>693</v>
      </c>
      <c r="N60" s="24">
        <f>SUM(N56:N59)</f>
        <v>0</v>
      </c>
      <c r="O60" s="178">
        <f>SUM(O56:Q59)</f>
        <v>0</v>
      </c>
      <c r="P60" s="167"/>
      <c r="Q60" s="179"/>
    </row>
    <row r="61" spans="1:17" ht="15.75" thickBot="1">
      <c r="A61" s="20"/>
      <c r="B61" s="20"/>
      <c r="C61" s="26"/>
      <c r="D61" s="26"/>
      <c r="E61" s="26"/>
      <c r="F61" s="9"/>
      <c r="G61" s="8"/>
      <c r="H61" s="8"/>
      <c r="I61" s="23"/>
      <c r="J61" s="23"/>
      <c r="K61" s="9"/>
      <c r="L61" s="9"/>
      <c r="M61" s="9"/>
      <c r="N61" s="9"/>
      <c r="O61" s="8"/>
      <c r="P61" s="8"/>
      <c r="Q61" s="8"/>
    </row>
    <row r="62" spans="1:6" ht="15" thickBot="1">
      <c r="A62" s="186" t="s">
        <v>684</v>
      </c>
      <c r="B62" s="184"/>
      <c r="C62" s="184"/>
      <c r="D62" s="184"/>
      <c r="E62" s="184"/>
      <c r="F62" s="185"/>
    </row>
    <row r="63" spans="1:6" ht="15.75">
      <c r="A63" s="43">
        <v>1</v>
      </c>
      <c r="B63" s="61" t="str">
        <f>IF($O$3&gt;$Q$3,$C$3,IF($O$3=$Q$3,(IF($O$9&gt;$G$9,$I$3,$C$3)),$I$3))</f>
        <v>S.C. Caballos Zottegem 3</v>
      </c>
      <c r="C63" s="62"/>
      <c r="D63" s="119"/>
      <c r="E63" s="60">
        <f>IF(ISERROR(VLOOKUP(B63,gegevens!$AG$13:$AI$24,1,FALSE)=0),VLOOKUP(B63,'R 7'!$B$56:$F$71,4,FALSE),(VLOOKUP(B63,'R 7'!$B$56:$F$71,4,FALSE))+VLOOKUP(B63,gegevens!$AG$13:$AI$24,2,FALSE))</f>
        <v>57</v>
      </c>
      <c r="F63" s="65">
        <f>IF(ISERROR(VLOOKUP(B63,gegevens!$AG$13:$AI$24,1,FALSE)=0),VLOOKUP(B63,'R 7'!$B$56:$F$71,5,FALSE),(VLOOKUP(B63,'R 7'!$B$56:$F$71,5,FALSE))+VLOOKUP(B63,gegevens!$AG$13:$AI$24,3,FALSE))</f>
        <v>85</v>
      </c>
    </row>
    <row r="64" spans="1:6" ht="15.75">
      <c r="A64" s="33">
        <v>2</v>
      </c>
      <c r="B64" s="61" t="str">
        <f>IF($O$3&lt;$Q$3,$C$3,IF($O$3=$Q$3,(IF($O$9&lt;$G$9,$I$3,$C$3)),$I$3))</f>
        <v>K.G.S.R.L. 2</v>
      </c>
      <c r="C64" s="52"/>
      <c r="D64" s="53"/>
      <c r="E64" s="60">
        <f>IF(ISERROR(VLOOKUP(B64,gegevens!$AG$13:$AI$24,1,FALSE)=0),VLOOKUP(B64,'R 7'!$B$56:$F$71,4,FALSE),(VLOOKUP(B64,'R 7'!$B$56:$F$71,4,FALSE))+VLOOKUP(B64,gegevens!$AG$13:$AI$24,2,FALSE))</f>
        <v>65</v>
      </c>
      <c r="F64" s="65">
        <f>IF(ISERROR(VLOOKUP(B64,gegevens!$AG$13:$AI$24,1,FALSE)=0),VLOOKUP(B64,'R 7'!$B$56:$F$71,5,FALSE),(VLOOKUP(B64,'R 7'!$B$56:$F$71,5,FALSE))+VLOOKUP(B64,gegevens!$AG$13:$AI$24,3,FALSE))</f>
        <v>82</v>
      </c>
    </row>
    <row r="65" spans="1:6" ht="15.75">
      <c r="A65" s="33">
        <v>3</v>
      </c>
      <c r="B65" s="61" t="str">
        <f>IF($O$11&gt;$Q$11,$C$11,IF($O$11=$Q$11,(IF($O$17&gt;$G$17,$I$11,$C$11)),$I$11))</f>
        <v>S.C. Jean Jaurès 2</v>
      </c>
      <c r="C65" s="54"/>
      <c r="D65" s="55"/>
      <c r="E65" s="60">
        <f>IF(ISERROR(VLOOKUP(B65,gegevens!$AG$13:$AI$24,1,FALSE)=0),VLOOKUP(B65,'R 7'!$B$56:$F$71,4,FALSE),(VLOOKUP(B65,'R 7'!$B$56:$F$71,4,FALSE))+VLOOKUP(B65,gegevens!$AG$13:$AI$24,2,FALSE))</f>
        <v>53</v>
      </c>
      <c r="F65" s="65">
        <f>IF(ISERROR(VLOOKUP(B65,gegevens!$AG$13:$AI$24,1,FALSE)=0),VLOOKUP(B65,'R 7'!$B$56:$F$71,5,FALSE),(VLOOKUP(B65,'R 7'!$B$56:$F$71,5,FALSE))+VLOOKUP(B65,gegevens!$AG$13:$AI$24,3,FALSE))</f>
        <v>73</v>
      </c>
    </row>
    <row r="66" spans="1:6" ht="15.75">
      <c r="A66" s="33">
        <v>4</v>
      </c>
      <c r="B66" s="61" t="str">
        <f>IF($O$11&lt;$Q$11,$C$11,IF($O$11=$Q$11,(IF($O$17&lt;$G$17,$I$11,$C$11)),$I$11))</f>
        <v>S.C. Jean Jaurès 1</v>
      </c>
      <c r="C66" s="52"/>
      <c r="D66" s="53"/>
      <c r="E66" s="60">
        <f>IF(ISERROR(VLOOKUP(B66,gegevens!$AG$13:$AI$24,1,FALSE)=0),VLOOKUP(B66,'R 7'!$B$56:$F$71,4,FALSE),(VLOOKUP(B66,'R 7'!$B$56:$F$71,4,FALSE))+VLOOKUP(B66,gegevens!$AG$13:$AI$24,2,FALSE))</f>
        <v>59</v>
      </c>
      <c r="F66" s="65">
        <f>IF(ISERROR(VLOOKUP(B66,gegevens!$AG$13:$AI$24,1,FALSE)=0),VLOOKUP(B66,'R 7'!$B$56:$F$71,5,FALSE),(VLOOKUP(B66,'R 7'!$B$56:$F$71,5,FALSE))+VLOOKUP(B66,gegevens!$AG$13:$AI$24,3,FALSE))</f>
        <v>80</v>
      </c>
    </row>
    <row r="67" spans="1:17" ht="15.75">
      <c r="A67" s="33">
        <v>5</v>
      </c>
      <c r="B67" s="61" t="str">
        <f>IF($O$19&gt;$Q$19,$C$19,IF($O$19=$Q$19,(IF($O$25&gt;$G$25,$I$19,$C$19)),$I$19))</f>
        <v>Wetteren</v>
      </c>
      <c r="C67" s="52"/>
      <c r="D67" s="53"/>
      <c r="E67" s="60">
        <f>IF(ISERROR(VLOOKUP(B67,gegevens!$AG$13:$AI$24,1,FALSE)=0),VLOOKUP(B67,'R 7'!$B$56:$F$71,4,FALSE),(VLOOKUP(B67,'R 7'!$B$56:$F$71,4,FALSE))+VLOOKUP(B67,gegevens!$AG$13:$AI$24,2,FALSE))</f>
        <v>50</v>
      </c>
      <c r="F67" s="65">
        <f>IF(ISERROR(VLOOKUP(B67,gegevens!$AG$13:$AI$24,1,FALSE)=0),VLOOKUP(B67,'R 7'!$B$56:$F$71,5,FALSE),(VLOOKUP(B67,'R 7'!$B$56:$F$71,5,FALSE))+VLOOKUP(B67,gegevens!$AG$13:$AI$24,3,FALSE))</f>
        <v>73</v>
      </c>
      <c r="G67" s="20"/>
      <c r="H67" s="20"/>
      <c r="I67" s="20"/>
      <c r="J67" s="8"/>
      <c r="K67" s="8"/>
      <c r="L67" s="8"/>
      <c r="M67" s="8"/>
      <c r="N67" s="8"/>
      <c r="O67" s="8"/>
      <c r="P67" s="8"/>
      <c r="Q67" s="8"/>
    </row>
    <row r="68" spans="1:17" ht="15.75">
      <c r="A68" s="33">
        <v>6</v>
      </c>
      <c r="B68" s="61" t="str">
        <f>IF($O$19&lt;$Q$19,$C$19,IF($O$19=$Q$19,(IF($O$25&lt;$G$25,$I$19,$C$19)),$I$19))</f>
        <v>S.C. Caballos Zottegem 6</v>
      </c>
      <c r="C68" s="52"/>
      <c r="D68" s="53"/>
      <c r="E68" s="60">
        <f>IF(ISERROR(VLOOKUP(B68,gegevens!$AG$13:$AI$24,1,FALSE)=0),VLOOKUP(B68,'R 7'!$B$56:$F$71,4,FALSE),(VLOOKUP(B68,'R 7'!$B$56:$F$71,4,FALSE))+VLOOKUP(B68,gegevens!$AG$13:$AI$24,2,FALSE))</f>
        <v>55</v>
      </c>
      <c r="F68" s="65">
        <f>IF(ISERROR(VLOOKUP(B68,gegevens!$AG$13:$AI$24,1,FALSE)=0),VLOOKUP(B68,'R 7'!$B$56:$F$71,5,FALSE),(VLOOKUP(B68,'R 7'!$B$56:$F$71,5,FALSE))+VLOOKUP(B68,gegevens!$AG$13:$AI$24,3,FALSE))</f>
        <v>68</v>
      </c>
      <c r="G68" s="20"/>
      <c r="H68" s="34"/>
      <c r="I68" s="25"/>
      <c r="J68" s="34"/>
      <c r="K68" s="25"/>
      <c r="L68" s="25"/>
      <c r="M68" s="25"/>
      <c r="N68" s="25"/>
      <c r="O68" s="25"/>
      <c r="P68" s="25"/>
      <c r="Q68" s="25"/>
    </row>
    <row r="69" spans="1:17" ht="15.75">
      <c r="A69" s="33">
        <v>7</v>
      </c>
      <c r="B69" s="51" t="str">
        <f>IF($O$30&gt;$Q$30,$C$30,IF($O$30=$Q$30,(IF($O$36&gt;$G$36,$I$30,$C$30)),$I$30))</f>
        <v>Colle Sint Niklaas</v>
      </c>
      <c r="C69" s="52"/>
      <c r="D69" s="53"/>
      <c r="E69" s="60">
        <f>IF(ISERROR(VLOOKUP(B69,gegevens!$AG$13:$AI$24,1,FALSE)=0),VLOOKUP(B69,'R 7'!$B$56:$F$71,4,FALSE),(VLOOKUP(B69,'R 7'!$B$56:$F$71,4,FALSE))+VLOOKUP(B69,gegevens!$AG$13:$AI$24,2,FALSE))</f>
        <v>58</v>
      </c>
      <c r="F69" s="65">
        <f>IF(ISERROR(VLOOKUP(B69,gegevens!$AG$13:$AI$24,1,FALSE)=0),VLOOKUP(B69,'R 7'!$B$56:$F$71,5,FALSE),(VLOOKUP(B69,'R 7'!$B$56:$F$71,5,FALSE))+VLOOKUP(B69,gegevens!$AG$13:$AI$24,3,FALSE))</f>
        <v>78</v>
      </c>
      <c r="G69" s="2"/>
      <c r="H69" s="2"/>
      <c r="I69" s="20"/>
      <c r="J69" s="2"/>
      <c r="K69" s="5"/>
      <c r="L69" s="2"/>
      <c r="M69" s="2"/>
      <c r="N69" s="2"/>
      <c r="O69" s="2"/>
      <c r="P69" s="2"/>
      <c r="Q69" s="2"/>
    </row>
    <row r="70" spans="1:6" ht="15.75">
      <c r="A70" s="33">
        <v>8</v>
      </c>
      <c r="B70" s="61" t="str">
        <f>IF($O$30&lt;$Q$30,$C$30,IF($O$30=$Q$30,(IF($O$36&lt;$G$36,$I$30,$C$30)),$I$30))</f>
        <v>S.C. Caballos Zottegem 4</v>
      </c>
      <c r="C70" s="62"/>
      <c r="D70" s="119"/>
      <c r="E70" s="60">
        <f>IF(ISERROR(VLOOKUP(B70,gegevens!$AG$13:$AI$24,1,FALSE)=0),VLOOKUP(B70,'R 7'!$B$56:$F$71,4,FALSE),(VLOOKUP(B70,'R 7'!$B$56:$F$71,4,FALSE))+VLOOKUP(B70,gegevens!$AG$13:$AI$24,2,FALSE))</f>
        <v>46</v>
      </c>
      <c r="F70" s="65">
        <f>IF(ISERROR(VLOOKUP(B70,gegevens!$AG$13:$AI$24,1,FALSE)=0),VLOOKUP(B70,'R 7'!$B$56:$F$71,5,FALSE),(VLOOKUP(B70,'R 7'!$B$56:$F$71,5,FALSE))+VLOOKUP(B70,gegevens!$AG$13:$AI$24,3,FALSE))</f>
        <v>48</v>
      </c>
    </row>
    <row r="71" spans="1:6" ht="15.75">
      <c r="A71" s="33">
        <v>9</v>
      </c>
      <c r="B71" s="61" t="str">
        <f>IF($O$38&gt;$Q$38,$C$38,IF($O$38=$Q$38,(IF($O$44&gt;$G$44,$I$38,$C$38)),$I$38))</f>
        <v>De Mercatel 3</v>
      </c>
      <c r="C71" s="52"/>
      <c r="D71" s="53"/>
      <c r="E71" s="60">
        <f>IF(ISERROR(VLOOKUP(B71,gegevens!$AG$13:$AI$24,1,FALSE)=0),VLOOKUP(B71,'R 7'!$B$56:$F$71,4,FALSE),(VLOOKUP(B71,'R 7'!$B$56:$F$71,4,FALSE))+VLOOKUP(B71,gegevens!$AG$13:$AI$24,2,FALSE))</f>
        <v>58</v>
      </c>
      <c r="F71" s="65">
        <f>IF(ISERROR(VLOOKUP(B71,gegevens!$AG$13:$AI$24,1,FALSE)=0),VLOOKUP(B71,'R 7'!$B$56:$F$71,5,FALSE),(VLOOKUP(B71,'R 7'!$B$56:$F$71,5,FALSE))+VLOOKUP(B71,gegevens!$AG$13:$AI$24,3,FALSE))</f>
        <v>73</v>
      </c>
    </row>
    <row r="72" spans="1:6" ht="15.75">
      <c r="A72" s="33">
        <v>10</v>
      </c>
      <c r="B72" s="61" t="str">
        <f>IF($O$38&lt;$Q$38,$C$38,IF($O$38=$Q$38,(IF($O$44&lt;G$44,$I$38,$C$38)),$I$38))</f>
        <v>Wachtebeke</v>
      </c>
      <c r="C72" s="54"/>
      <c r="D72" s="55"/>
      <c r="E72" s="60">
        <f>IF(ISERROR(VLOOKUP(B72,gegevens!$AG$13:$AI$24,1,FALSE)=0),VLOOKUP(B72,'R 7'!$B$56:$F$71,4,FALSE),(VLOOKUP(B72,'R 7'!$B$56:$F$71,4,FALSE))+VLOOKUP(B72,gegevens!$AG$13:$AI$24,2,FALSE))</f>
        <v>39</v>
      </c>
      <c r="F72" s="65">
        <f>IF(ISERROR(VLOOKUP(B72,gegevens!$AG$13:$AI$24,1,FALSE)=0),VLOOKUP(B72,'R 7'!$B$56:$F$71,5,FALSE),(VLOOKUP(B72,'R 7'!$B$56:$F$71,5,FALSE))+VLOOKUP(B72,gegevens!$AG$13:$AI$24,3,FALSE))</f>
        <v>40</v>
      </c>
    </row>
    <row r="73" spans="1:6" ht="15.75">
      <c r="A73" s="33">
        <v>11</v>
      </c>
      <c r="B73" s="61" t="str">
        <f>IF($O$46&gt;$Q$46,$C$46,IF($O$46=$Q$46,(IF($O$52&gt;$G$52,$I$46,$C$46)),$I$46))</f>
        <v>S.C. Caballos Zottegem 5</v>
      </c>
      <c r="C73" s="52"/>
      <c r="D73" s="53"/>
      <c r="E73" s="60">
        <f>IF(ISERROR(VLOOKUP(B73,gegevens!$AG$13:$AI$24,1,FALSE)=0),VLOOKUP(B73,'R 7'!$B$56:$F$71,4,FALSE),(VLOOKUP(B73,'R 7'!$B$56:$F$71,4,FALSE))+VLOOKUP(B73,gegevens!$AG$13:$AI$24,2,FALSE))</f>
        <v>51</v>
      </c>
      <c r="F73" s="65">
        <f>IF(ISERROR(VLOOKUP(B73,gegevens!$AG$13:$AI$24,1,FALSE)=0),VLOOKUP(B73,'R 7'!$B$56:$F$71,5,FALSE),(VLOOKUP(B73,'R 7'!$B$56:$F$71,5,FALSE))+VLOOKUP(B73,gegevens!$AG$13:$AI$24,3,FALSE))</f>
        <v>69</v>
      </c>
    </row>
    <row r="74" spans="1:6" ht="15.75">
      <c r="A74" s="33">
        <v>12</v>
      </c>
      <c r="B74" s="61" t="str">
        <f>IF($O$46&lt;$Q$46,$C$46,IF($O$46=$Q$46,(IF($O$52&lt;$G$52,$I$46,$C$46)),$I$46))</f>
        <v>De Mercatel 2</v>
      </c>
      <c r="C74" s="52"/>
      <c r="D74" s="53"/>
      <c r="E74" s="60">
        <f>IF(ISERROR(VLOOKUP(B74,gegevens!$AG$13:$AI$24,1,FALSE)=0),VLOOKUP(B74,'R 7'!$B$56:$F$71,4,FALSE),(VLOOKUP(B74,'R 7'!$B$56:$F$71,4,FALSE))+VLOOKUP(B74,gegevens!$AG$13:$AI$24,2,FALSE))</f>
        <v>40</v>
      </c>
      <c r="F74" s="65">
        <f>IF(ISERROR(VLOOKUP(B74,gegevens!$AG$13:$AI$24,1,FALSE)=0),VLOOKUP(B74,'R 7'!$B$56:$F$71,5,FALSE),(VLOOKUP(B74,'R 7'!$B$56:$F$71,5,FALSE))+VLOOKUP(B74,gegevens!$AG$13:$AI$24,3,FALSE))</f>
        <v>30</v>
      </c>
    </row>
    <row r="75" spans="1:6" ht="15.75">
      <c r="A75" s="33">
        <v>13</v>
      </c>
      <c r="B75" s="61" t="str">
        <f>IF($O$46&gt;$Q$54,$C$54,IF($O$54=$Q$54,(IF($O$60&gt;$G$60,$I$54,$C$54)),$I$54))</f>
        <v>t Ros Dendermonde</v>
      </c>
      <c r="C75" s="52"/>
      <c r="D75" s="53"/>
      <c r="E75" s="60">
        <f>IF(ISERROR(VLOOKUP(B75,gegevens!$AG$13:$AI$24,1,FALSE)=0),VLOOKUP(B75,'R 7'!$B$56:$F$71,4,FALSE),(VLOOKUP(B75,'R 7'!$B$56:$F$71,4,FALSE))+VLOOKUP(B75,gegevens!$AG$13:$AI$24,2,FALSE))</f>
        <v>40</v>
      </c>
      <c r="F75" s="65">
        <f>IF(ISERROR(VLOOKUP(B75,gegevens!$AG$13:$AI$24,1,FALSE)=0),VLOOKUP(B75,'R 7'!$B$56:$F$71,5,FALSE),(VLOOKUP(B75,'R 7'!$B$56:$F$71,5,FALSE))+VLOOKUP(B75,gegevens!$AG$13:$AI$24,3,FALSE))</f>
        <v>41</v>
      </c>
    </row>
  </sheetData>
  <sheetProtection password="C40F" sheet="1" objects="1" scenarios="1" sort="0"/>
  <protectedRanges>
    <protectedRange password="89A0" sqref="B36:F43" name="Bereik2"/>
    <protectedRange sqref="B5:B8 H5:H8 H13:H16 B13:B16 B21:B24 H21:H24 H29:H32 B29:B32 L29:N32 G35:R39 L21:N24 L13:N16 L5:N8" name="Bereik1"/>
  </protectedRanges>
  <mergeCells count="152">
    <mergeCell ref="C52:E52"/>
    <mergeCell ref="I52:J52"/>
    <mergeCell ref="O52:Q52"/>
    <mergeCell ref="A62:F62"/>
    <mergeCell ref="C54:G54"/>
    <mergeCell ref="I54:M54"/>
    <mergeCell ref="C55:E55"/>
    <mergeCell ref="I55:J55"/>
    <mergeCell ref="L55:N55"/>
    <mergeCell ref="O55:Q55"/>
    <mergeCell ref="C50:E50"/>
    <mergeCell ref="I50:J50"/>
    <mergeCell ref="O50:Q50"/>
    <mergeCell ref="C51:E51"/>
    <mergeCell ref="I51:J51"/>
    <mergeCell ref="O51:Q51"/>
    <mergeCell ref="C48:E48"/>
    <mergeCell ref="I48:J48"/>
    <mergeCell ref="O48:Q48"/>
    <mergeCell ref="C49:E49"/>
    <mergeCell ref="I49:J49"/>
    <mergeCell ref="O49:Q49"/>
    <mergeCell ref="C47:E47"/>
    <mergeCell ref="I47:J47"/>
    <mergeCell ref="L47:N47"/>
    <mergeCell ref="O47:Q47"/>
    <mergeCell ref="C44:E44"/>
    <mergeCell ref="I44:J44"/>
    <mergeCell ref="O44:Q44"/>
    <mergeCell ref="C46:G46"/>
    <mergeCell ref="I46:M46"/>
    <mergeCell ref="C42:E42"/>
    <mergeCell ref="I42:J42"/>
    <mergeCell ref="O42:Q42"/>
    <mergeCell ref="C43:E43"/>
    <mergeCell ref="I43:J43"/>
    <mergeCell ref="O43:Q43"/>
    <mergeCell ref="O40:Q40"/>
    <mergeCell ref="C41:E41"/>
    <mergeCell ref="I41:J41"/>
    <mergeCell ref="O41:Q41"/>
    <mergeCell ref="C39:E39"/>
    <mergeCell ref="I39:J39"/>
    <mergeCell ref="L39:N39"/>
    <mergeCell ref="C40:E40"/>
    <mergeCell ref="I40:J40"/>
    <mergeCell ref="C36:E36"/>
    <mergeCell ref="I36:J36"/>
    <mergeCell ref="O36:Q36"/>
    <mergeCell ref="C38:G38"/>
    <mergeCell ref="I38:M38"/>
    <mergeCell ref="O39:Q39"/>
    <mergeCell ref="C33:E33"/>
    <mergeCell ref="I33:J33"/>
    <mergeCell ref="O33:Q33"/>
    <mergeCell ref="C34:E34"/>
    <mergeCell ref="I34:J34"/>
    <mergeCell ref="O34:Q34"/>
    <mergeCell ref="C35:E35"/>
    <mergeCell ref="I35:J35"/>
    <mergeCell ref="O35:Q35"/>
    <mergeCell ref="C31:E31"/>
    <mergeCell ref="I31:J31"/>
    <mergeCell ref="O31:Q31"/>
    <mergeCell ref="C32:E32"/>
    <mergeCell ref="I32:J32"/>
    <mergeCell ref="O32:Q32"/>
    <mergeCell ref="L31:N31"/>
    <mergeCell ref="C30:G30"/>
    <mergeCell ref="I30:M30"/>
    <mergeCell ref="A28:C28"/>
    <mergeCell ref="C25:E25"/>
    <mergeCell ref="I25:J25"/>
    <mergeCell ref="O25:Q25"/>
    <mergeCell ref="C23:E23"/>
    <mergeCell ref="I23:J23"/>
    <mergeCell ref="O23:Q23"/>
    <mergeCell ref="C24:E24"/>
    <mergeCell ref="I24:J24"/>
    <mergeCell ref="O24:Q24"/>
    <mergeCell ref="C21:E21"/>
    <mergeCell ref="I21:J21"/>
    <mergeCell ref="O21:Q21"/>
    <mergeCell ref="C22:E22"/>
    <mergeCell ref="I22:J22"/>
    <mergeCell ref="O22:Q22"/>
    <mergeCell ref="C20:E20"/>
    <mergeCell ref="I20:J20"/>
    <mergeCell ref="L20:N20"/>
    <mergeCell ref="O20:Q20"/>
    <mergeCell ref="C17:E17"/>
    <mergeCell ref="I17:J17"/>
    <mergeCell ref="O17:Q17"/>
    <mergeCell ref="I19:M19"/>
    <mergeCell ref="C19:G19"/>
    <mergeCell ref="C15:E15"/>
    <mergeCell ref="I15:J15"/>
    <mergeCell ref="O15:Q15"/>
    <mergeCell ref="C16:E16"/>
    <mergeCell ref="I16:J16"/>
    <mergeCell ref="O16:Q16"/>
    <mergeCell ref="C13:E13"/>
    <mergeCell ref="I13:J13"/>
    <mergeCell ref="O13:Q13"/>
    <mergeCell ref="C14:E14"/>
    <mergeCell ref="I14:J14"/>
    <mergeCell ref="O14:Q14"/>
    <mergeCell ref="C12:E12"/>
    <mergeCell ref="I12:J12"/>
    <mergeCell ref="L12:N12"/>
    <mergeCell ref="O12:Q12"/>
    <mergeCell ref="C9:E9"/>
    <mergeCell ref="I9:J9"/>
    <mergeCell ref="O9:Q9"/>
    <mergeCell ref="I11:M11"/>
    <mergeCell ref="C11:G11"/>
    <mergeCell ref="C7:E7"/>
    <mergeCell ref="I7:J7"/>
    <mergeCell ref="O7:Q7"/>
    <mergeCell ref="C8:E8"/>
    <mergeCell ref="I8:J8"/>
    <mergeCell ref="O8:Q8"/>
    <mergeCell ref="C5:E5"/>
    <mergeCell ref="I5:J5"/>
    <mergeCell ref="O5:Q5"/>
    <mergeCell ref="C6:E6"/>
    <mergeCell ref="I6:J6"/>
    <mergeCell ref="O6:Q6"/>
    <mergeCell ref="C4:E4"/>
    <mergeCell ref="I4:J4"/>
    <mergeCell ref="L4:N4"/>
    <mergeCell ref="O4:Q4"/>
    <mergeCell ref="A1:C1"/>
    <mergeCell ref="F1:G1"/>
    <mergeCell ref="J1:N1"/>
    <mergeCell ref="C3:G3"/>
    <mergeCell ref="I3:M3"/>
    <mergeCell ref="C56:E56"/>
    <mergeCell ref="I56:J56"/>
    <mergeCell ref="O56:Q56"/>
    <mergeCell ref="C57:E57"/>
    <mergeCell ref="I57:J57"/>
    <mergeCell ref="O57:Q57"/>
    <mergeCell ref="C60:E60"/>
    <mergeCell ref="I60:J60"/>
    <mergeCell ref="O60:Q60"/>
    <mergeCell ref="C58:E58"/>
    <mergeCell ref="I58:J58"/>
    <mergeCell ref="O58:Q58"/>
    <mergeCell ref="C59:E59"/>
    <mergeCell ref="I59:J59"/>
    <mergeCell ref="O59:Q59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Blad9"/>
  <dimension ref="A1:Q276"/>
  <sheetViews>
    <sheetView workbookViewId="0" topLeftCell="A1">
      <selection activeCell="O20" sqref="O20"/>
    </sheetView>
  </sheetViews>
  <sheetFormatPr defaultColWidth="9.140625" defaultRowHeight="12.75"/>
  <cols>
    <col min="1" max="1" width="6.00390625" style="89" customWidth="1"/>
    <col min="2" max="2" width="25.28125" style="93" customWidth="1"/>
    <col min="3" max="3" width="6.140625" style="93" customWidth="1"/>
    <col min="4" max="11" width="3.7109375" style="93" customWidth="1"/>
    <col min="12" max="13" width="5.28125" style="93" bestFit="1" customWidth="1"/>
    <col min="14" max="14" width="7.140625" style="94" bestFit="1" customWidth="1"/>
    <col min="15" max="16384" width="9.140625" style="93" customWidth="1"/>
  </cols>
  <sheetData>
    <row r="1" spans="1:14" ht="13.5" thickBot="1">
      <c r="A1" s="91"/>
      <c r="B1" s="96"/>
      <c r="C1" s="97"/>
      <c r="D1" s="98" t="s">
        <v>680</v>
      </c>
      <c r="E1" s="99" t="s">
        <v>681</v>
      </c>
      <c r="F1" s="99" t="s">
        <v>682</v>
      </c>
      <c r="G1" s="99" t="s">
        <v>683</v>
      </c>
      <c r="H1" s="99" t="s">
        <v>687</v>
      </c>
      <c r="I1" s="99" t="s">
        <v>688</v>
      </c>
      <c r="J1" s="99" t="s">
        <v>689</v>
      </c>
      <c r="K1" s="99" t="s">
        <v>384</v>
      </c>
      <c r="L1" s="99" t="s">
        <v>685</v>
      </c>
      <c r="M1" s="100" t="s">
        <v>686</v>
      </c>
      <c r="N1" s="101" t="s">
        <v>347</v>
      </c>
    </row>
    <row r="2" spans="1:17" ht="15">
      <c r="A2" s="16">
        <v>15806</v>
      </c>
      <c r="B2" s="102" t="str">
        <f>IF(A2="","",IF(ISERROR(PROPER(VLOOKUP(A2,elo!$A$2:$C$1891,2,FALSE))),"Stamnummer niet gevonden",PROPER(VLOOKUP(A2,elo!$A$2:$C$1891,2,FALSE))))</f>
        <v>Van Dorpe Filip</v>
      </c>
      <c r="C2" s="103">
        <f>IF(A2="","",IF(ISERROR(VLOOKUP(A2,elo!$A$2:$C$1891,3,FALSE)),"Fout",VLOOKUP(A2,elo!$A$2:$C$1891,3,FALSE)))</f>
        <v>1698</v>
      </c>
      <c r="D2" s="104">
        <f>IF(ISERROR(VLOOKUP($A2,gegevens!$H$1:$I$48,2,FALSE)),"",IF($A2&gt;0,VLOOKUP($A2,gegevens!H$1:I$48,2,FALSE),""))</f>
        <v>3</v>
      </c>
      <c r="E2" s="104">
        <f>IF(ISERROR(VLOOKUP($A2,gegevens!$J$1:$K$48,2,FALSE)),"",IF($A2&gt;0,VLOOKUP($A2,gegevens!$J$1:$K$48,2,FALSE),""))</f>
        <v>3</v>
      </c>
      <c r="F2" s="104">
        <f>IF(ISERROR(VLOOKUP($A2,gegevens!$L$1:$M$48,2,FALSE)),"",IF($A2&gt;0,VLOOKUP($A2,gegevens!$L$1:$M$48,2,FALSE),""))</f>
        <v>3</v>
      </c>
      <c r="G2" s="104">
        <f>IF(ISERROR(VLOOKUP($A2,gegevens!$N$1:$O$48,2,FALSE)),"",IF($A2&gt;0,VLOOKUP($A2,gegevens!$N$1:$O$48,2,FALSE),""))</f>
        <v>3</v>
      </c>
      <c r="H2" s="104">
        <f>IF(ISERROR(VLOOKUP($A2,gegevens!$P$1:$Q$48,2,FALSE)),"",IF($A2&gt;0,VLOOKUP($A2,gegevens!$P$1:$Q$48,2,FALSE),""))</f>
        <v>3</v>
      </c>
      <c r="I2" s="104">
        <f>IF(ISERROR(VLOOKUP($A2,gegevens!$R$1:$S$48,2,FALSE)),"",IF($A2&gt;0,VLOOKUP($A2,gegevens!$R$1:$S$48,2,FALSE),""))</f>
      </c>
      <c r="J2" s="104">
        <f>IF(ISERROR(VLOOKUP($A2,gegevens!$T$1:$U$48,2,FALSE)),"",IF($A2&gt;0,VLOOKUP($A2,gegevens!$T$1:$U$48,2,FALSE),""))</f>
        <v>1</v>
      </c>
      <c r="K2" s="104">
        <f>IF(ISERROR(VLOOKUP($A2,gegevens!$V$1:$W$48,2,FALSE)),"",IF($A2&gt;0,VLOOKUP($A2,gegevens!$V$1:$W$48,2,FALSE),""))</f>
        <v>1</v>
      </c>
      <c r="L2" s="105">
        <f aca="true" t="shared" si="0" ref="L2:L33">SUM(D2:K2)</f>
        <v>17</v>
      </c>
      <c r="M2" s="106">
        <f aca="true" t="shared" si="1" ref="M2:M33">COUNT(D2:K2)</f>
        <v>7</v>
      </c>
      <c r="N2" s="94">
        <f aca="true" t="shared" si="2" ref="N2:N33">IF(ISERROR(((L2-M2)/2)/M2),"",((L2-M2)/2)/M2)</f>
        <v>0.7142857142857143</v>
      </c>
      <c r="Q2" s="95"/>
    </row>
    <row r="3" spans="1:17" ht="15">
      <c r="A3" s="19">
        <v>24651</v>
      </c>
      <c r="B3" s="102" t="str">
        <f>IF(A3="","",IF(ISERROR(PROPER(VLOOKUP(A3,elo!$A$2:$C$1891,2,FALSE))),"Stamnummer niet gevonden",PROPER(VLOOKUP(A3,elo!$A$2:$C$1891,2,FALSE))))</f>
        <v>De Weird Gunter</v>
      </c>
      <c r="C3" s="103">
        <f>IF(A3="","",IF(ISERROR(VLOOKUP(A3,elo!$A$2:$C$1891,3,FALSE)),"Fout",VLOOKUP(A3,elo!$A$2:$C$1891,3,FALSE)))</f>
        <v>1658</v>
      </c>
      <c r="D3" s="104">
        <f>IF(ISERROR(VLOOKUP($A3,gegevens!$H$1:$I$48,2,FALSE)),"",IF($A3&gt;0,VLOOKUP($A3,gegevens!H$1:I$48,2,FALSE),""))</f>
        <v>3</v>
      </c>
      <c r="E3" s="104">
        <f>IF(ISERROR(VLOOKUP($A3,gegevens!$J$1:$K$48,2,FALSE)),"",IF($A3&gt;0,VLOOKUP($A3,gegevens!$J$1:$K$48,2,FALSE),""))</f>
        <v>3</v>
      </c>
      <c r="F3" s="104">
        <f>IF(ISERROR(VLOOKUP($A3,gegevens!$L$1:$M$48,2,FALSE)),"",IF($A3&gt;0,VLOOKUP($A3,gegevens!$L$1:$M$48,2,FALSE),""))</f>
        <v>3</v>
      </c>
      <c r="G3" s="104">
        <f>IF(ISERROR(VLOOKUP($A3,gegevens!$N$1:$O$48,2,FALSE)),"",IF($A3&gt;0,VLOOKUP($A3,gegevens!$N$1:$O$48,2,FALSE),""))</f>
        <v>1</v>
      </c>
      <c r="H3" s="104">
        <f>IF(ISERROR(VLOOKUP($A3,gegevens!$P$1:$Q$48,2,FALSE)),"",IF($A3&gt;0,VLOOKUP($A3,gegevens!$P$1:$Q$48,2,FALSE),""))</f>
        <v>1</v>
      </c>
      <c r="I3" s="104">
        <f>IF(ISERROR(VLOOKUP($A3,gegevens!$R$1:$S$48,2,FALSE)),"",IF($A3&gt;0,VLOOKUP($A3,gegevens!$R$1:$S$48,2,FALSE),""))</f>
      </c>
      <c r="J3" s="104">
        <f>IF(ISERROR(VLOOKUP($A3,gegevens!$T$1:$U$48,2,FALSE)),"",IF($A3&gt;0,VLOOKUP($A3,gegevens!$T$1:$U$48,2,FALSE),""))</f>
        <v>3</v>
      </c>
      <c r="K3" s="104">
        <f>IF(ISERROR(VLOOKUP($A3,gegevens!$V$1:$W$48,2,FALSE)),"",IF($A3&gt;0,VLOOKUP($A3,gegevens!$V$1:$W$48,2,FALSE),""))</f>
        <v>3</v>
      </c>
      <c r="L3" s="105">
        <f t="shared" si="0"/>
        <v>17</v>
      </c>
      <c r="M3" s="106">
        <f t="shared" si="1"/>
        <v>7</v>
      </c>
      <c r="N3" s="94">
        <f t="shared" si="2"/>
        <v>0.7142857142857143</v>
      </c>
      <c r="Q3" s="95"/>
    </row>
    <row r="4" spans="1:17" ht="15">
      <c r="A4" s="28">
        <v>41254</v>
      </c>
      <c r="B4" s="102" t="str">
        <f>IF(A4="","",IF(ISERROR(PROPER(VLOOKUP(A4,elo!$A$2:$C$1891,2,FALSE))),"Stamnummer niet gevonden",PROPER(VLOOKUP(A4,elo!$A$2:$C$1891,2,FALSE))))</f>
        <v>Carlier Sven</v>
      </c>
      <c r="C4" s="103">
        <f>IF(A4="","",IF(ISERROR(VLOOKUP(A4,elo!$A$2:$C$1891,3,FALSE)),"Fout",VLOOKUP(A4,elo!$A$2:$C$1891,3,FALSE)))</f>
        <v>1243</v>
      </c>
      <c r="D4" s="104">
        <f>IF(ISERROR(VLOOKUP($A4,gegevens!$H$1:$I$48,2,FALSE)),"",IF($A4&gt;0,VLOOKUP($A4,gegevens!H$1:I$48,2,FALSE),""))</f>
        <v>1</v>
      </c>
      <c r="E4" s="104">
        <f>IF(ISERROR(VLOOKUP($A4,gegevens!$J$1:$K$48,2,FALSE)),"",IF($A4&gt;0,VLOOKUP($A4,gegevens!$J$1:$K$48,2,FALSE),""))</f>
        <v>3</v>
      </c>
      <c r="F4" s="104">
        <f>IF(ISERROR(VLOOKUP($A4,gegevens!$L$1:$M$48,2,FALSE)),"",IF($A4&gt;0,VLOOKUP($A4,gegevens!$L$1:$M$48,2,FALSE),""))</f>
        <v>3</v>
      </c>
      <c r="G4" s="104">
        <f>IF(ISERROR(VLOOKUP($A4,gegevens!$N$1:$O$48,2,FALSE)),"",IF($A4&gt;0,VLOOKUP($A4,gegevens!$N$1:$O$48,2,FALSE),""))</f>
      </c>
      <c r="H4" s="104">
        <f>IF(ISERROR(VLOOKUP($A4,gegevens!$P$1:$Q$48,2,FALSE)),"",IF($A4&gt;0,VLOOKUP($A4,gegevens!$P$1:$Q$48,2,FALSE),""))</f>
        <v>3</v>
      </c>
      <c r="I4" s="104">
        <f>IF(ISERROR(VLOOKUP($A4,gegevens!$R$1:$S$48,2,FALSE)),"",IF($A4&gt;0,VLOOKUP($A4,gegevens!$R$1:$S$48,2,FALSE),""))</f>
      </c>
      <c r="J4" s="104">
        <f>IF(ISERROR(VLOOKUP($A4,gegevens!$T$1:$U$48,2,FALSE)),"",IF($A4&gt;0,VLOOKUP($A4,gegevens!$T$1:$U$48,2,FALSE),""))</f>
        <v>3</v>
      </c>
      <c r="K4" s="104">
        <f>IF(ISERROR(VLOOKUP($A4,gegevens!$V$1:$W$48,2,FALSE)),"",IF($A4&gt;0,VLOOKUP($A4,gegevens!$V$1:$W$48,2,FALSE),""))</f>
        <v>3</v>
      </c>
      <c r="L4" s="105">
        <f t="shared" si="0"/>
        <v>16</v>
      </c>
      <c r="M4" s="106">
        <f t="shared" si="1"/>
        <v>6</v>
      </c>
      <c r="N4" s="94">
        <f t="shared" si="2"/>
        <v>0.8333333333333334</v>
      </c>
      <c r="Q4" s="95"/>
    </row>
    <row r="5" spans="1:17" ht="15">
      <c r="A5" s="16">
        <v>52019</v>
      </c>
      <c r="B5" s="102" t="str">
        <f>IF(A5="","",IF(ISERROR(PROPER(VLOOKUP(A5,elo!$A$2:$C$1891,2,FALSE))),"Stamnummer niet gevonden",PROPER(VLOOKUP(A5,elo!$A$2:$C$1891,2,FALSE))))</f>
        <v>Poelman Geoffrey</v>
      </c>
      <c r="C5" s="103">
        <f>IF(A5="","",IF(ISERROR(VLOOKUP(A5,elo!$A$2:$C$1891,3,FALSE)),"Fout",VLOOKUP(A5,elo!$A$2:$C$1891,3,FALSE)))</f>
        <v>1573</v>
      </c>
      <c r="D5" s="104">
        <f>IF(ISERROR(VLOOKUP($A5,gegevens!$H$1:$I$48,2,FALSE)),"",IF($A5&gt;0,VLOOKUP($A5,gegevens!H$1:I$48,2,FALSE),""))</f>
        <v>1</v>
      </c>
      <c r="E5" s="104">
        <f>IF(ISERROR(VLOOKUP($A5,gegevens!$J$1:$K$48,2,FALSE)),"",IF($A5&gt;0,VLOOKUP($A5,gegevens!$J$1:$K$48,2,FALSE),""))</f>
        <v>3</v>
      </c>
      <c r="F5" s="104">
        <f>IF(ISERROR(VLOOKUP($A5,gegevens!$L$1:$M$48,2,FALSE)),"",IF($A5&gt;0,VLOOKUP($A5,gegevens!$L$1:$M$48,2,FALSE),""))</f>
        <v>3</v>
      </c>
      <c r="G5" s="104">
        <f>IF(ISERROR(VLOOKUP($A5,gegevens!$N$1:$O$48,2,FALSE)),"",IF($A5&gt;0,VLOOKUP($A5,gegevens!$N$1:$O$48,2,FALSE),""))</f>
        <v>3</v>
      </c>
      <c r="H5" s="104">
        <f>IF(ISERROR(VLOOKUP($A5,gegevens!$P$1:$Q$48,2,FALSE)),"",IF($A5&gt;0,VLOOKUP($A5,gegevens!$P$1:$Q$48,2,FALSE),""))</f>
        <v>2</v>
      </c>
      <c r="I5" s="104">
        <f>IF(ISERROR(VLOOKUP($A5,gegevens!$R$1:$S$48,2,FALSE)),"",IF($A5&gt;0,VLOOKUP($A5,gegevens!$R$1:$S$48,2,FALSE),""))</f>
      </c>
      <c r="J5" s="104">
        <f>IF(ISERROR(VLOOKUP($A5,gegevens!$T$1:$U$48,2,FALSE)),"",IF($A5&gt;0,VLOOKUP($A5,gegevens!$T$1:$U$48,2,FALSE),""))</f>
        <v>3</v>
      </c>
      <c r="K5" s="104">
        <f>IF(ISERROR(VLOOKUP($A5,gegevens!$V$1:$W$48,2,FALSE)),"",IF($A5&gt;0,VLOOKUP($A5,gegevens!$V$1:$W$48,2,FALSE),""))</f>
        <v>1</v>
      </c>
      <c r="L5" s="105">
        <f t="shared" si="0"/>
        <v>16</v>
      </c>
      <c r="M5" s="106">
        <f t="shared" si="1"/>
        <v>7</v>
      </c>
      <c r="N5" s="94">
        <f t="shared" si="2"/>
        <v>0.6428571428571429</v>
      </c>
      <c r="Q5" s="95"/>
    </row>
    <row r="6" spans="1:17" ht="15">
      <c r="A6" s="16">
        <v>4936</v>
      </c>
      <c r="B6" s="102" t="str">
        <f>IF(A6="","",IF(ISERROR(PROPER(VLOOKUP(A6,elo!$A$2:$C$1891,2,FALSE))),"Stamnummer niet gevonden",PROPER(VLOOKUP(A6,elo!$A$2:$C$1891,2,FALSE))))</f>
        <v>Ghyselen Wouter</v>
      </c>
      <c r="C6" s="103">
        <f>IF(A6="","",IF(ISERROR(VLOOKUP(A6,elo!$A$2:$C$1891,3,FALSE)),"Fout",VLOOKUP(A6,elo!$A$2:$C$1891,3,FALSE)))</f>
        <v>1801</v>
      </c>
      <c r="D6" s="104">
        <f>IF(ISERROR(VLOOKUP($A6,gegevens!$H$1:$I$48,2,FALSE)),"",IF($A6&gt;0,VLOOKUP($A6,gegevens!H$1:I$48,2,FALSE),""))</f>
        <v>3</v>
      </c>
      <c r="E6" s="104">
        <f>IF(ISERROR(VLOOKUP($A6,gegevens!$J$1:$K$48,2,FALSE)),"",IF($A6&gt;0,VLOOKUP($A6,gegevens!$J$1:$K$48,2,FALSE),""))</f>
        <v>1</v>
      </c>
      <c r="F6" s="104">
        <f>IF(ISERROR(VLOOKUP($A6,gegevens!$L$1:$M$48,2,FALSE)),"",IF($A6&gt;0,VLOOKUP($A6,gegevens!$L$1:$M$48,2,FALSE),""))</f>
        <v>3</v>
      </c>
      <c r="G6" s="104">
        <f>IF(ISERROR(VLOOKUP($A6,gegevens!$N$1:$O$48,2,FALSE)),"",IF($A6&gt;0,VLOOKUP($A6,gegevens!$N$1:$O$48,2,FALSE),""))</f>
      </c>
      <c r="H6" s="104">
        <f>IF(ISERROR(VLOOKUP($A6,gegevens!$P$1:$Q$48,2,FALSE)),"",IF($A6&gt;0,VLOOKUP($A6,gegevens!$P$1:$Q$48,2,FALSE),""))</f>
        <v>3</v>
      </c>
      <c r="I6" s="104">
        <f>IF(ISERROR(VLOOKUP($A6,gegevens!$R$1:$S$48,2,FALSE)),"",IF($A6&gt;0,VLOOKUP($A6,gegevens!$R$1:$S$48,2,FALSE),""))</f>
      </c>
      <c r="J6" s="104">
        <f>IF(ISERROR(VLOOKUP($A6,gegevens!$T$1:$U$48,2,FALSE)),"",IF($A6&gt;0,VLOOKUP($A6,gegevens!$T$1:$U$48,2,FALSE),""))</f>
        <v>2</v>
      </c>
      <c r="K6" s="104">
        <f>IF(ISERROR(VLOOKUP($A6,gegevens!$V$1:$W$48,2,FALSE)),"",IF($A6&gt;0,VLOOKUP($A6,gegevens!$V$1:$W$48,2,FALSE),""))</f>
        <v>3</v>
      </c>
      <c r="L6" s="105">
        <f t="shared" si="0"/>
        <v>15</v>
      </c>
      <c r="M6" s="106">
        <f t="shared" si="1"/>
        <v>6</v>
      </c>
      <c r="N6" s="94">
        <f t="shared" si="2"/>
        <v>0.75</v>
      </c>
      <c r="Q6" s="95"/>
    </row>
    <row r="7" spans="1:17" ht="12.75">
      <c r="A7" s="92">
        <v>35050</v>
      </c>
      <c r="B7" s="102" t="str">
        <f>IF(A7="","",IF(ISERROR(PROPER(VLOOKUP(A7,elo!$A$2:$C$1891,2,FALSE))),"Stamnummer niet gevonden",PROPER(VLOOKUP(A7,elo!$A$2:$C$1891,2,FALSE))))</f>
        <v>Verleye Daniel</v>
      </c>
      <c r="C7" s="103">
        <f>IF(A7="","",IF(ISERROR(VLOOKUP(A7,elo!$A$2:$C$1891,3,FALSE)),"Fout",VLOOKUP(A7,elo!$A$2:$C$1891,3,FALSE)))</f>
        <v>1434</v>
      </c>
      <c r="D7" s="104">
        <f>IF(ISERROR(VLOOKUP($A7,gegevens!$H$1:$I$48,2,FALSE)),"",IF($A7&gt;0,VLOOKUP($A7,gegevens!H$1:I$48,2,FALSE),""))</f>
      </c>
      <c r="E7" s="104">
        <f>IF(ISERROR(VLOOKUP($A7,gegevens!$J$1:$K$48,2,FALSE)),"",IF($A7&gt;0,VLOOKUP($A7,gegevens!$J$1:$K$48,2,FALSE),""))</f>
      </c>
      <c r="F7" s="104">
        <f>IF(ISERROR(VLOOKUP($A7,gegevens!$L$1:$M$48,2,FALSE)),"",IF($A7&gt;0,VLOOKUP($A7,gegevens!$L$1:$M$48,2,FALSE),""))</f>
      </c>
      <c r="G7" s="104">
        <f>IF(ISERROR(VLOOKUP($A7,gegevens!$N$1:$O$48,2,FALSE)),"",IF($A7&gt;0,VLOOKUP($A7,gegevens!$N$1:$O$48,2,FALSE),""))</f>
        <v>2</v>
      </c>
      <c r="H7" s="104">
        <f>IF(ISERROR(VLOOKUP($A7,gegevens!$P$1:$Q$48,2,FALSE)),"",IF($A7&gt;0,VLOOKUP($A7,gegevens!$P$1:$Q$48,2,FALSE),""))</f>
        <v>3</v>
      </c>
      <c r="I7" s="104">
        <f>IF(ISERROR(VLOOKUP($A7,gegevens!$R$1:$S$48,2,FALSE)),"",IF($A7&gt;0,VLOOKUP($A7,gegevens!$R$1:$S$48,2,FALSE),""))</f>
        <v>3</v>
      </c>
      <c r="J7" s="104">
        <f>IF(ISERROR(VLOOKUP($A7,gegevens!$T$1:$U$48,2,FALSE)),"",IF($A7&gt;0,VLOOKUP($A7,gegevens!$T$1:$U$48,2,FALSE),""))</f>
        <v>3</v>
      </c>
      <c r="K7" s="104">
        <f>IF(ISERROR(VLOOKUP($A7,gegevens!$V$1:$W$48,2,FALSE)),"",IF($A7&gt;0,VLOOKUP($A7,gegevens!$V$1:$W$48,2,FALSE),""))</f>
        <v>3</v>
      </c>
      <c r="L7" s="105">
        <f t="shared" si="0"/>
        <v>14</v>
      </c>
      <c r="M7" s="106">
        <f t="shared" si="1"/>
        <v>5</v>
      </c>
      <c r="N7" s="94">
        <f t="shared" si="2"/>
        <v>0.9</v>
      </c>
      <c r="Q7" s="95"/>
    </row>
    <row r="8" spans="1:17" ht="15">
      <c r="A8" s="16">
        <v>1155</v>
      </c>
      <c r="B8" s="102" t="str">
        <f>IF(A8="","",IF(ISERROR(PROPER(VLOOKUP(A8,elo!$A$2:$C$1891,2,FALSE))),"Stamnummer niet gevonden",PROPER(VLOOKUP(A8,elo!$A$2:$C$1891,2,FALSE))))</f>
        <v>De Naeyer Rik</v>
      </c>
      <c r="C8" s="103">
        <f>IF(A8="","",IF(ISERROR(VLOOKUP(A8,elo!$A$2:$C$1891,3,FALSE)),"Fout",VLOOKUP(A8,elo!$A$2:$C$1891,3,FALSE)))</f>
        <v>1374</v>
      </c>
      <c r="D8" s="104">
        <f>IF(ISERROR(VLOOKUP($A8,gegevens!$H$1:$I$48,2,FALSE)),"",IF($A8&gt;0,VLOOKUP($A8,gegevens!H$1:I$48,2,FALSE),""))</f>
        <v>3</v>
      </c>
      <c r="E8" s="104">
        <f>IF(ISERROR(VLOOKUP($A8,gegevens!$J$1:$K$48,2,FALSE)),"",IF($A8&gt;0,VLOOKUP($A8,gegevens!$J$1:$K$48,2,FALSE),""))</f>
      </c>
      <c r="F8" s="104">
        <f>IF(ISERROR(VLOOKUP($A8,gegevens!$L$1:$M$48,2,FALSE)),"",IF($A8&gt;0,VLOOKUP($A8,gegevens!$L$1:$M$48,2,FALSE),""))</f>
      </c>
      <c r="G8" s="104">
        <f>IF(ISERROR(VLOOKUP($A8,gegevens!$N$1:$O$48,2,FALSE)),"",IF($A8&gt;0,VLOOKUP($A8,gegevens!$N$1:$O$48,2,FALSE),""))</f>
        <v>3</v>
      </c>
      <c r="H8" s="104">
        <f>IF(ISERROR(VLOOKUP($A8,gegevens!$P$1:$Q$48,2,FALSE)),"",IF($A8&gt;0,VLOOKUP($A8,gegevens!$P$1:$Q$48,2,FALSE),""))</f>
        <v>3</v>
      </c>
      <c r="I8" s="104">
        <f>IF(ISERROR(VLOOKUP($A8,gegevens!$R$1:$S$48,2,FALSE)),"",IF($A8&gt;0,VLOOKUP($A8,gegevens!$R$1:$S$48,2,FALSE),""))</f>
        <v>3</v>
      </c>
      <c r="J8" s="104">
        <f>IF(ISERROR(VLOOKUP($A8,gegevens!$T$1:$U$48,2,FALSE)),"",IF($A8&gt;0,VLOOKUP($A8,gegevens!$T$1:$U$48,2,FALSE),""))</f>
        <v>1</v>
      </c>
      <c r="K8" s="104">
        <f>IF(ISERROR(VLOOKUP($A8,gegevens!$V$1:$W$48,2,FALSE)),"",IF($A8&gt;0,VLOOKUP($A8,gegevens!$V$1:$W$48,2,FALSE),""))</f>
        <v>1</v>
      </c>
      <c r="L8" s="105">
        <f t="shared" si="0"/>
        <v>14</v>
      </c>
      <c r="M8" s="106">
        <f t="shared" si="1"/>
        <v>6</v>
      </c>
      <c r="N8" s="94">
        <f t="shared" si="2"/>
        <v>0.6666666666666666</v>
      </c>
      <c r="Q8" s="95"/>
    </row>
    <row r="9" spans="1:17" ht="15">
      <c r="A9" s="19">
        <v>28762</v>
      </c>
      <c r="B9" s="102" t="str">
        <f>IF(A9="","",IF(ISERROR(PROPER(VLOOKUP(A9,elo!$A$2:$C$1891,2,FALSE))),"Stamnummer niet gevonden",PROPER(VLOOKUP(A9,elo!$A$2:$C$1891,2,FALSE))))</f>
        <v>Schroer Charlotte</v>
      </c>
      <c r="C9" s="103">
        <f>IF(A9="","",IF(ISERROR(VLOOKUP(A9,elo!$A$2:$C$1891,3,FALSE)),"Fout",VLOOKUP(A9,elo!$A$2:$C$1891,3,FALSE)))</f>
        <v>1308</v>
      </c>
      <c r="D9" s="104">
        <f>IF(ISERROR(VLOOKUP($A9,gegevens!$H$1:$I$48,2,FALSE)),"",IF($A9&gt;0,VLOOKUP($A9,gegevens!H$1:I$48,2,FALSE),""))</f>
        <v>3</v>
      </c>
      <c r="E9" s="104">
        <f>IF(ISERROR(VLOOKUP($A9,gegevens!$J$1:$K$48,2,FALSE)),"",IF($A9&gt;0,VLOOKUP($A9,gegevens!$J$1:$K$48,2,FALSE),""))</f>
        <v>3</v>
      </c>
      <c r="F9" s="104">
        <f>IF(ISERROR(VLOOKUP($A9,gegevens!$L$1:$M$48,2,FALSE)),"",IF($A9&gt;0,VLOOKUP($A9,gegevens!$L$1:$M$48,2,FALSE),""))</f>
        <v>2</v>
      </c>
      <c r="G9" s="104">
        <f>IF(ISERROR(VLOOKUP($A9,gegevens!$N$1:$O$48,2,FALSE)),"",IF($A9&gt;0,VLOOKUP($A9,gegevens!$N$1:$O$48,2,FALSE),""))</f>
      </c>
      <c r="H9" s="104">
        <f>IF(ISERROR(VLOOKUP($A9,gegevens!$P$1:$Q$48,2,FALSE)),"",IF($A9&gt;0,VLOOKUP($A9,gegevens!$P$1:$Q$48,2,FALSE),""))</f>
        <v>2</v>
      </c>
      <c r="I9" s="104">
        <f>IF(ISERROR(VLOOKUP($A9,gegevens!$R$1:$S$48,2,FALSE)),"",IF($A9&gt;0,VLOOKUP($A9,gegevens!$R$1:$S$48,2,FALSE),""))</f>
      </c>
      <c r="J9" s="104">
        <f>IF(ISERROR(VLOOKUP($A9,gegevens!$T$1:$U$48,2,FALSE)),"",IF($A9&gt;0,VLOOKUP($A9,gegevens!$T$1:$U$48,2,FALSE),""))</f>
        <v>3</v>
      </c>
      <c r="K9" s="104">
        <f>IF(ISERROR(VLOOKUP($A9,gegevens!$V$1:$W$48,2,FALSE)),"",IF($A9&gt;0,VLOOKUP($A9,gegevens!$V$1:$W$48,2,FALSE),""))</f>
        <v>1</v>
      </c>
      <c r="L9" s="105">
        <f t="shared" si="0"/>
        <v>14</v>
      </c>
      <c r="M9" s="106">
        <f t="shared" si="1"/>
        <v>6</v>
      </c>
      <c r="N9" s="94">
        <f t="shared" si="2"/>
        <v>0.6666666666666666</v>
      </c>
      <c r="Q9" s="95"/>
    </row>
    <row r="10" spans="1:17" ht="15">
      <c r="A10" s="16">
        <v>40509</v>
      </c>
      <c r="B10" s="102" t="str">
        <f>IF(A10="","",IF(ISERROR(PROPER(VLOOKUP(A10,elo!$A$2:$C$1891,2,FALSE))),"Stamnummer niet gevonden",PROPER(VLOOKUP(A10,elo!$A$2:$C$1891,2,FALSE))))</f>
        <v>Mohebi Bizhan</v>
      </c>
      <c r="C10" s="103">
        <f>IF(A10="","",IF(ISERROR(VLOOKUP(A10,elo!$A$2:$C$1891,3,FALSE)),"Fout",VLOOKUP(A10,elo!$A$2:$C$1891,3,FALSE)))</f>
        <v>1628</v>
      </c>
      <c r="D10" s="104">
        <f>IF(ISERROR(VLOOKUP($A10,gegevens!$H$1:$I$48,2,FALSE)),"",IF($A10&gt;0,VLOOKUP($A10,gegevens!H$1:I$48,2,FALSE),""))</f>
        <v>3</v>
      </c>
      <c r="E10" s="104">
        <f>IF(ISERROR(VLOOKUP($A10,gegevens!$J$1:$K$48,2,FALSE)),"",IF($A10&gt;0,VLOOKUP($A10,gegevens!$J$1:$K$48,2,FALSE),""))</f>
        <v>1</v>
      </c>
      <c r="F10" s="104">
        <f>IF(ISERROR(VLOOKUP($A10,gegevens!$L$1:$M$48,2,FALSE)),"",IF($A10&gt;0,VLOOKUP($A10,gegevens!$L$1:$M$48,2,FALSE),""))</f>
      </c>
      <c r="G10" s="104">
        <f>IF(ISERROR(VLOOKUP($A10,gegevens!$N$1:$O$48,2,FALSE)),"",IF($A10&gt;0,VLOOKUP($A10,gegevens!$N$1:$O$48,2,FALSE),""))</f>
      </c>
      <c r="H10" s="104">
        <f>IF(ISERROR(VLOOKUP($A10,gegevens!$P$1:$Q$48,2,FALSE)),"",IF($A10&gt;0,VLOOKUP($A10,gegevens!$P$1:$Q$48,2,FALSE),""))</f>
        <v>3</v>
      </c>
      <c r="I10" s="104">
        <f>IF(ISERROR(VLOOKUP($A10,gegevens!$R$1:$S$48,2,FALSE)),"",IF($A10&gt;0,VLOOKUP($A10,gegevens!$R$1:$S$48,2,FALSE),""))</f>
        <v>3</v>
      </c>
      <c r="J10" s="104">
        <f>IF(ISERROR(VLOOKUP($A10,gegevens!$T$1:$U$48,2,FALSE)),"",IF($A10&gt;0,VLOOKUP($A10,gegevens!$T$1:$U$48,2,FALSE),""))</f>
        <v>1</v>
      </c>
      <c r="K10" s="104">
        <f>IF(ISERROR(VLOOKUP($A10,gegevens!$V$1:$W$48,2,FALSE)),"",IF($A10&gt;0,VLOOKUP($A10,gegevens!$V$1:$W$48,2,FALSE),""))</f>
        <v>3</v>
      </c>
      <c r="L10" s="105">
        <f t="shared" si="0"/>
        <v>14</v>
      </c>
      <c r="M10" s="106">
        <f t="shared" si="1"/>
        <v>6</v>
      </c>
      <c r="N10" s="94">
        <f t="shared" si="2"/>
        <v>0.6666666666666666</v>
      </c>
      <c r="Q10" s="95"/>
    </row>
    <row r="11" spans="1:17" ht="15">
      <c r="A11" s="29">
        <v>10184</v>
      </c>
      <c r="B11" s="102" t="str">
        <f>IF(A11="","",IF(ISERROR(PROPER(VLOOKUP(A11,elo!$A$2:$C$1891,2,FALSE))),"Stamnummer niet gevonden",PROPER(VLOOKUP(A11,elo!$A$2:$C$1891,2,FALSE))))</f>
        <v>Thienpondt Mardoek</v>
      </c>
      <c r="C11" s="103">
        <f>IF(A11="","",IF(ISERROR(VLOOKUP(A11,elo!$A$2:$C$1891,3,FALSE)),"Fout",VLOOKUP(A11,elo!$A$2:$C$1891,3,FALSE)))</f>
        <v>1168</v>
      </c>
      <c r="D11" s="104">
        <f>IF(ISERROR(VLOOKUP($A11,gegevens!$H$1:$I$48,2,FALSE)),"",IF($A11&gt;0,VLOOKUP($A11,gegevens!H$1:I$48,2,FALSE),""))</f>
        <v>3</v>
      </c>
      <c r="E11" s="104">
        <f>IF(ISERROR(VLOOKUP($A11,gegevens!$J$1:$K$48,2,FALSE)),"",IF($A11&gt;0,VLOOKUP($A11,gegevens!$J$1:$K$48,2,FALSE),""))</f>
      </c>
      <c r="F11" s="104">
        <f>IF(ISERROR(VLOOKUP($A11,gegevens!$L$1:$M$48,2,FALSE)),"",IF($A11&gt;0,VLOOKUP($A11,gegevens!$L$1:$M$48,2,FALSE),""))</f>
        <v>3</v>
      </c>
      <c r="G11" s="104">
        <f>IF(ISERROR(VLOOKUP($A11,gegevens!$N$1:$O$48,2,FALSE)),"",IF($A11&gt;0,VLOOKUP($A11,gegevens!$N$1:$O$48,2,FALSE),""))</f>
        <v>1</v>
      </c>
      <c r="H11" s="104">
        <f>IF(ISERROR(VLOOKUP($A11,gegevens!$P$1:$Q$48,2,FALSE)),"",IF($A11&gt;0,VLOOKUP($A11,gegevens!$P$1:$Q$48,2,FALSE),""))</f>
        <v>1</v>
      </c>
      <c r="I11" s="104">
        <f>IF(ISERROR(VLOOKUP($A11,gegevens!$R$1:$S$48,2,FALSE)),"",IF($A11&gt;0,VLOOKUP($A11,gegevens!$R$1:$S$48,2,FALSE),""))</f>
      </c>
      <c r="J11" s="104">
        <f>IF(ISERROR(VLOOKUP($A11,gegevens!$T$1:$U$48,2,FALSE)),"",IF($A11&gt;0,VLOOKUP($A11,gegevens!$T$1:$U$48,2,FALSE),""))</f>
        <v>3</v>
      </c>
      <c r="K11" s="104">
        <f>IF(ISERROR(VLOOKUP($A11,gegevens!$V$1:$W$48,2,FALSE)),"",IF($A11&gt;0,VLOOKUP($A11,gegevens!$V$1:$W$48,2,FALSE),""))</f>
        <v>3</v>
      </c>
      <c r="L11" s="105">
        <f t="shared" si="0"/>
        <v>14</v>
      </c>
      <c r="M11" s="106">
        <f t="shared" si="1"/>
        <v>6</v>
      </c>
      <c r="N11" s="94">
        <f t="shared" si="2"/>
        <v>0.6666666666666666</v>
      </c>
      <c r="Q11" s="95"/>
    </row>
    <row r="12" spans="1:17" ht="15">
      <c r="A12" s="16">
        <v>23809</v>
      </c>
      <c r="B12" s="102" t="str">
        <f>IF(A12="","",IF(ISERROR(PROPER(VLOOKUP(A12,elo!$A$2:$C$1891,2,FALSE))),"Stamnummer niet gevonden",PROPER(VLOOKUP(A12,elo!$A$2:$C$1891,2,FALSE))))</f>
        <v>Gyselinck Jelle</v>
      </c>
      <c r="C12" s="103">
        <f>IF(A12="","",IF(ISERROR(VLOOKUP(A12,elo!$A$2:$C$1891,3,FALSE)),"Fout",VLOOKUP(A12,elo!$A$2:$C$1891,3,FALSE)))</f>
        <v>1675</v>
      </c>
      <c r="D12" s="104">
        <f>IF(ISERROR(VLOOKUP($A12,gegevens!$H$1:$I$48,2,FALSE)),"",IF($A12&gt;0,VLOOKUP($A12,gegevens!H$1:I$48,2,FALSE),""))</f>
        <v>3</v>
      </c>
      <c r="E12" s="104">
        <f>IF(ISERROR(VLOOKUP($A12,gegevens!$J$1:$K$48,2,FALSE)),"",IF($A12&gt;0,VLOOKUP($A12,gegevens!$J$1:$K$48,2,FALSE),""))</f>
      </c>
      <c r="F12" s="104">
        <f>IF(ISERROR(VLOOKUP($A12,gegevens!$L$1:$M$48,2,FALSE)),"",IF($A12&gt;0,VLOOKUP($A12,gegevens!$L$1:$M$48,2,FALSE),""))</f>
        <v>3</v>
      </c>
      <c r="G12" s="104">
        <f>IF(ISERROR(VLOOKUP($A12,gegevens!$N$1:$O$48,2,FALSE)),"",IF($A12&gt;0,VLOOKUP($A12,gegevens!$N$1:$O$48,2,FALSE),""))</f>
      </c>
      <c r="H12" s="104">
        <f>IF(ISERROR(VLOOKUP($A12,gegevens!$P$1:$Q$48,2,FALSE)),"",IF($A12&gt;0,VLOOKUP($A12,gegevens!$P$1:$Q$48,2,FALSE),""))</f>
        <v>3</v>
      </c>
      <c r="I12" s="104">
        <f>IF(ISERROR(VLOOKUP($A12,gegevens!$R$1:$S$48,2,FALSE)),"",IF($A12&gt;0,VLOOKUP($A12,gegevens!$R$1:$S$48,2,FALSE),""))</f>
      </c>
      <c r="J12" s="104">
        <f>IF(ISERROR(VLOOKUP($A12,gegevens!$T$1:$U$48,2,FALSE)),"",IF($A12&gt;0,VLOOKUP($A12,gegevens!$T$1:$U$48,2,FALSE),""))</f>
        <v>3</v>
      </c>
      <c r="K12" s="104">
        <f>IF(ISERROR(VLOOKUP($A12,gegevens!$V$1:$W$48,2,FALSE)),"",IF($A12&gt;0,VLOOKUP($A12,gegevens!$V$1:$W$48,2,FALSE),""))</f>
        <v>1</v>
      </c>
      <c r="L12" s="105">
        <f t="shared" si="0"/>
        <v>13</v>
      </c>
      <c r="M12" s="106">
        <f t="shared" si="1"/>
        <v>5</v>
      </c>
      <c r="N12" s="94">
        <f t="shared" si="2"/>
        <v>0.8</v>
      </c>
      <c r="Q12" s="95"/>
    </row>
    <row r="13" spans="1:17" ht="15">
      <c r="A13" s="19">
        <v>28860</v>
      </c>
      <c r="B13" s="102" t="str">
        <f>IF(A13="","",IF(ISERROR(PROPER(VLOOKUP(A13,elo!$A$2:$C$1891,2,FALSE))),"Stamnummer niet gevonden",PROPER(VLOOKUP(A13,elo!$A$2:$C$1891,2,FALSE))))</f>
        <v>Schroer Laurenz</v>
      </c>
      <c r="C13" s="103">
        <f>IF(A13="","",IF(ISERROR(VLOOKUP(A13,elo!$A$2:$C$1891,3,FALSE)),"Fout",VLOOKUP(A13,elo!$A$2:$C$1891,3,FALSE)))</f>
        <v>0</v>
      </c>
      <c r="D13" s="104">
        <f>IF(ISERROR(VLOOKUP($A13,gegevens!$H$1:$I$48,2,FALSE)),"",IF($A13&gt;0,VLOOKUP($A13,gegevens!H$1:I$48,2,FALSE),""))</f>
        <v>3</v>
      </c>
      <c r="E13" s="104">
        <f>IF(ISERROR(VLOOKUP($A13,gegevens!$J$1:$K$48,2,FALSE)),"",IF($A13&gt;0,VLOOKUP($A13,gegevens!$J$1:$K$48,2,FALSE),""))</f>
        <v>3</v>
      </c>
      <c r="F13" s="104">
        <f>IF(ISERROR(VLOOKUP($A13,gegevens!$L$1:$M$48,2,FALSE)),"",IF($A13&gt;0,VLOOKUP($A13,gegevens!$L$1:$M$48,2,FALSE),""))</f>
        <v>1</v>
      </c>
      <c r="G13" s="104">
        <f>IF(ISERROR(VLOOKUP($A13,gegevens!$N$1:$O$48,2,FALSE)),"",IF($A13&gt;0,VLOOKUP($A13,gegevens!$N$1:$O$48,2,FALSE),""))</f>
      </c>
      <c r="H13" s="104">
        <f>IF(ISERROR(VLOOKUP($A13,gegevens!$P$1:$Q$48,2,FALSE)),"",IF($A13&gt;0,VLOOKUP($A13,gegevens!$P$1:$Q$48,2,FALSE),""))</f>
      </c>
      <c r="I13" s="104">
        <f>IF(ISERROR(VLOOKUP($A13,gegevens!$R$1:$S$48,2,FALSE)),"",IF($A13&gt;0,VLOOKUP($A13,gegevens!$R$1:$S$48,2,FALSE),""))</f>
      </c>
      <c r="J13" s="104">
        <f>IF(ISERROR(VLOOKUP($A13,gegevens!$T$1:$U$48,2,FALSE)),"",IF($A13&gt;0,VLOOKUP($A13,gegevens!$T$1:$U$48,2,FALSE),""))</f>
        <v>3</v>
      </c>
      <c r="K13" s="104">
        <f>IF(ISERROR(VLOOKUP($A13,gegevens!$V$1:$W$48,2,FALSE)),"",IF($A13&gt;0,VLOOKUP($A13,gegevens!$V$1:$W$48,2,FALSE),""))</f>
        <v>3</v>
      </c>
      <c r="L13" s="105">
        <f t="shared" si="0"/>
        <v>13</v>
      </c>
      <c r="M13" s="106">
        <f t="shared" si="1"/>
        <v>5</v>
      </c>
      <c r="N13" s="94">
        <f t="shared" si="2"/>
        <v>0.8</v>
      </c>
      <c r="Q13" s="95"/>
    </row>
    <row r="14" spans="1:17" ht="15">
      <c r="A14" s="16">
        <v>21857</v>
      </c>
      <c r="B14" s="102" t="str">
        <f>IF(A14="","",IF(ISERROR(PROPER(VLOOKUP(A14,elo!$A$2:$C$1891,2,FALSE))),"Stamnummer niet gevonden",PROPER(VLOOKUP(A14,elo!$A$2:$C$1891,2,FALSE))))</f>
        <v>Dhuyvetter Koen</v>
      </c>
      <c r="C14" s="103">
        <f>IF(A14="","",IF(ISERROR(VLOOKUP(A14,elo!$A$2:$C$1891,3,FALSE)),"Fout",VLOOKUP(A14,elo!$A$2:$C$1891,3,FALSE)))</f>
        <v>1643</v>
      </c>
      <c r="D14" s="104">
        <f>IF(ISERROR(VLOOKUP($A14,gegevens!$H$1:$I$48,2,FALSE)),"",IF($A14&gt;0,VLOOKUP($A14,gegevens!H$1:I$48,2,FALSE),""))</f>
        <v>3</v>
      </c>
      <c r="E14" s="104">
        <f>IF(ISERROR(VLOOKUP($A14,gegevens!$J$1:$K$48,2,FALSE)),"",IF($A14&gt;0,VLOOKUP($A14,gegevens!$J$1:$K$48,2,FALSE),""))</f>
        <v>2</v>
      </c>
      <c r="F14" s="104">
        <f>IF(ISERROR(VLOOKUP($A14,gegevens!$L$1:$M$48,2,FALSE)),"",IF($A14&gt;0,VLOOKUP($A14,gegevens!$L$1:$M$48,2,FALSE),""))</f>
        <v>2</v>
      </c>
      <c r="G14" s="104">
        <f>IF(ISERROR(VLOOKUP($A14,gegevens!$N$1:$O$48,2,FALSE)),"",IF($A14&gt;0,VLOOKUP($A14,gegevens!$N$1:$O$48,2,FALSE),""))</f>
      </c>
      <c r="H14" s="104">
        <f>IF(ISERROR(VLOOKUP($A14,gegevens!$P$1:$Q$48,2,FALSE)),"",IF($A14&gt;0,VLOOKUP($A14,gegevens!$P$1:$Q$48,2,FALSE),""))</f>
        <v>1</v>
      </c>
      <c r="I14" s="104">
        <f>IF(ISERROR(VLOOKUP($A14,gegevens!$R$1:$S$48,2,FALSE)),"",IF($A14&gt;0,VLOOKUP($A14,gegevens!$R$1:$S$48,2,FALSE),""))</f>
      </c>
      <c r="J14" s="104">
        <f>IF(ISERROR(VLOOKUP($A14,gegevens!$T$1:$U$48,2,FALSE)),"",IF($A14&gt;0,VLOOKUP($A14,gegevens!$T$1:$U$48,2,FALSE),""))</f>
        <v>3</v>
      </c>
      <c r="K14" s="104">
        <f>IF(ISERROR(VLOOKUP($A14,gegevens!$V$1:$W$48,2,FALSE)),"",IF($A14&gt;0,VLOOKUP($A14,gegevens!$V$1:$W$48,2,FALSE),""))</f>
        <v>2</v>
      </c>
      <c r="L14" s="105">
        <f t="shared" si="0"/>
        <v>13</v>
      </c>
      <c r="M14" s="106">
        <f t="shared" si="1"/>
        <v>6</v>
      </c>
      <c r="N14" s="94">
        <f t="shared" si="2"/>
        <v>0.5833333333333334</v>
      </c>
      <c r="Q14" s="95"/>
    </row>
    <row r="15" spans="1:17" ht="15">
      <c r="A15" s="16">
        <v>25062</v>
      </c>
      <c r="B15" s="102" t="str">
        <f>IF(A15="","",IF(ISERROR(PROPER(VLOOKUP(A15,elo!$A$2:$C$1891,2,FALSE))),"Stamnummer niet gevonden",PROPER(VLOOKUP(A15,elo!$A$2:$C$1891,2,FALSE))))</f>
        <v>Van Melkebeke Willem</v>
      </c>
      <c r="C15" s="103">
        <f>IF(A15="","",IF(ISERROR(VLOOKUP(A15,elo!$A$2:$C$1891,3,FALSE)),"Fout",VLOOKUP(A15,elo!$A$2:$C$1891,3,FALSE)))</f>
        <v>1707</v>
      </c>
      <c r="D15" s="104">
        <f>IF(ISERROR(VLOOKUP($A15,gegevens!$H$1:$I$48,2,FALSE)),"",IF($A15&gt;0,VLOOKUP($A15,gegevens!H$1:I$48,2,FALSE),""))</f>
        <v>1</v>
      </c>
      <c r="E15" s="104">
        <f>IF(ISERROR(VLOOKUP($A15,gegevens!$J$1:$K$48,2,FALSE)),"",IF($A15&gt;0,VLOOKUP($A15,gegevens!$J$1:$K$48,2,FALSE),""))</f>
        <v>1</v>
      </c>
      <c r="F15" s="104">
        <f>IF(ISERROR(VLOOKUP($A15,gegevens!$L$1:$M$48,2,FALSE)),"",IF($A15&gt;0,VLOOKUP($A15,gegevens!$L$1:$M$48,2,FALSE),""))</f>
        <v>2</v>
      </c>
      <c r="G15" s="104">
        <f>IF(ISERROR(VLOOKUP($A15,gegevens!$N$1:$O$48,2,FALSE)),"",IF($A15&gt;0,VLOOKUP($A15,gegevens!$N$1:$O$48,2,FALSE),""))</f>
      </c>
      <c r="H15" s="104">
        <f>IF(ISERROR(VLOOKUP($A15,gegevens!$P$1:$Q$48,2,FALSE)),"",IF($A15&gt;0,VLOOKUP($A15,gegevens!$P$1:$Q$48,2,FALSE),""))</f>
        <v>3</v>
      </c>
      <c r="I15" s="104">
        <f>IF(ISERROR(VLOOKUP($A15,gegevens!$R$1:$S$48,2,FALSE)),"",IF($A15&gt;0,VLOOKUP($A15,gegevens!$R$1:$S$48,2,FALSE),""))</f>
      </c>
      <c r="J15" s="104">
        <f>IF(ISERROR(VLOOKUP($A15,gegevens!$T$1:$U$48,2,FALSE)),"",IF($A15&gt;0,VLOOKUP($A15,gegevens!$T$1:$U$48,2,FALSE),""))</f>
        <v>3</v>
      </c>
      <c r="K15" s="104">
        <f>IF(ISERROR(VLOOKUP($A15,gegevens!$V$1:$W$48,2,FALSE)),"",IF($A15&gt;0,VLOOKUP($A15,gegevens!$V$1:$W$48,2,FALSE),""))</f>
        <v>3</v>
      </c>
      <c r="L15" s="105">
        <f t="shared" si="0"/>
        <v>13</v>
      </c>
      <c r="M15" s="106">
        <f t="shared" si="1"/>
        <v>6</v>
      </c>
      <c r="N15" s="94">
        <f t="shared" si="2"/>
        <v>0.5833333333333334</v>
      </c>
      <c r="Q15" s="95"/>
    </row>
    <row r="16" spans="1:17" ht="15">
      <c r="A16" s="16">
        <v>2658</v>
      </c>
      <c r="B16" s="102" t="str">
        <f>IF(A16="","",IF(ISERROR(PROPER(VLOOKUP(A16,elo!$A$2:$C$1891,2,FALSE))),"Stamnummer niet gevonden",PROPER(VLOOKUP(A16,elo!$A$2:$C$1891,2,FALSE))))</f>
        <v>Van Damme Seraphien</v>
      </c>
      <c r="C16" s="103">
        <f>IF(A16="","",IF(ISERROR(VLOOKUP(A16,elo!$A$2:$C$1891,3,FALSE)),"Fout",VLOOKUP(A16,elo!$A$2:$C$1891,3,FALSE)))</f>
        <v>1277</v>
      </c>
      <c r="D16" s="104">
        <f>IF(ISERROR(VLOOKUP($A16,gegevens!$H$1:$I$48,2,FALSE)),"",IF($A16&gt;0,VLOOKUP($A16,gegevens!H$1:I$48,2,FALSE),""))</f>
        <v>2</v>
      </c>
      <c r="E16" s="104">
        <f>IF(ISERROR(VLOOKUP($A16,gegevens!$J$1:$K$48,2,FALSE)),"",IF($A16&gt;0,VLOOKUP($A16,gegevens!$J$1:$K$48,2,FALSE),""))</f>
        <v>1</v>
      </c>
      <c r="F16" s="104">
        <f>IF(ISERROR(VLOOKUP($A16,gegevens!$L$1:$M$48,2,FALSE)),"",IF($A16&gt;0,VLOOKUP($A16,gegevens!$L$1:$M$48,2,FALSE),""))</f>
      </c>
      <c r="G16" s="104">
        <f>IF(ISERROR(VLOOKUP($A16,gegevens!$N$1:$O$48,2,FALSE)),"",IF($A16&gt;0,VLOOKUP($A16,gegevens!$N$1:$O$48,2,FALSE),""))</f>
        <v>3</v>
      </c>
      <c r="H16" s="104">
        <f>IF(ISERROR(VLOOKUP($A16,gegevens!$P$1:$Q$48,2,FALSE)),"",IF($A16&gt;0,VLOOKUP($A16,gegevens!$P$1:$Q$48,2,FALSE),""))</f>
        <v>1</v>
      </c>
      <c r="I16" s="104">
        <f>IF(ISERROR(VLOOKUP($A16,gegevens!$R$1:$S$48,2,FALSE)),"",IF($A16&gt;0,VLOOKUP($A16,gegevens!$R$1:$S$48,2,FALSE),""))</f>
        <v>2</v>
      </c>
      <c r="J16" s="104">
        <f>IF(ISERROR(VLOOKUP($A16,gegevens!$T$1:$U$48,2,FALSE)),"",IF($A16&gt;0,VLOOKUP($A16,gegevens!$T$1:$U$48,2,FALSE),""))</f>
        <v>3</v>
      </c>
      <c r="K16" s="104">
        <f>IF(ISERROR(VLOOKUP($A16,gegevens!$V$1:$W$48,2,FALSE)),"",IF($A16&gt;0,VLOOKUP($A16,gegevens!$V$1:$W$48,2,FALSE),""))</f>
        <v>1</v>
      </c>
      <c r="L16" s="105">
        <f t="shared" si="0"/>
        <v>13</v>
      </c>
      <c r="M16" s="106">
        <f t="shared" si="1"/>
        <v>7</v>
      </c>
      <c r="N16" s="94">
        <f t="shared" si="2"/>
        <v>0.42857142857142855</v>
      </c>
      <c r="Q16" s="95"/>
    </row>
    <row r="17" spans="1:17" ht="15">
      <c r="A17" s="19">
        <v>26018</v>
      </c>
      <c r="B17" s="102" t="str">
        <f>IF(A17="","",IF(ISERROR(PROPER(VLOOKUP(A17,elo!$A$2:$C$1891,2,FALSE))),"Stamnummer niet gevonden",PROPER(VLOOKUP(A17,elo!$A$2:$C$1891,2,FALSE))))</f>
        <v>De Weird Evy</v>
      </c>
      <c r="C17" s="103">
        <f>IF(A17="","",IF(ISERROR(VLOOKUP(A17,elo!$A$2:$C$1891,3,FALSE)),"Fout",VLOOKUP(A17,elo!$A$2:$C$1891,3,FALSE)))</f>
        <v>1616</v>
      </c>
      <c r="D17" s="104">
        <f>IF(ISERROR(VLOOKUP($A17,gegevens!$H$1:$I$48,2,FALSE)),"",IF($A17&gt;0,VLOOKUP($A17,gegevens!H$1:I$48,2,FALSE),""))</f>
        <v>2</v>
      </c>
      <c r="E17" s="104">
        <f>IF(ISERROR(VLOOKUP($A17,gegevens!$J$1:$K$48,2,FALSE)),"",IF($A17&gt;0,VLOOKUP($A17,gegevens!$J$1:$K$48,2,FALSE),""))</f>
        <v>1</v>
      </c>
      <c r="F17" s="104">
        <f>IF(ISERROR(VLOOKUP($A17,gegevens!$L$1:$M$48,2,FALSE)),"",IF($A17&gt;0,VLOOKUP($A17,gegevens!$L$1:$M$48,2,FALSE),""))</f>
        <v>2</v>
      </c>
      <c r="G17" s="104">
        <f>IF(ISERROR(VLOOKUP($A17,gegevens!$N$1:$O$48,2,FALSE)),"",IF($A17&gt;0,VLOOKUP($A17,gegevens!$N$1:$O$48,2,FALSE),""))</f>
        <v>3</v>
      </c>
      <c r="H17" s="104">
        <f>IF(ISERROR(VLOOKUP($A17,gegevens!$P$1:$Q$48,2,FALSE)),"",IF($A17&gt;0,VLOOKUP($A17,gegevens!$P$1:$Q$48,2,FALSE),""))</f>
        <v>2</v>
      </c>
      <c r="I17" s="104">
        <f>IF(ISERROR(VLOOKUP($A17,gegevens!$R$1:$S$48,2,FALSE)),"",IF($A17&gt;0,VLOOKUP($A17,gegevens!$R$1:$S$48,2,FALSE),""))</f>
      </c>
      <c r="J17" s="104">
        <f>IF(ISERROR(VLOOKUP($A17,gegevens!$T$1:$U$48,2,FALSE)),"",IF($A17&gt;0,VLOOKUP($A17,gegevens!$T$1:$U$48,2,FALSE),""))</f>
        <v>1</v>
      </c>
      <c r="K17" s="104">
        <f>IF(ISERROR(VLOOKUP($A17,gegevens!$V$1:$W$48,2,FALSE)),"",IF($A17&gt;0,VLOOKUP($A17,gegevens!$V$1:$W$48,2,FALSE),""))</f>
        <v>2</v>
      </c>
      <c r="L17" s="105">
        <f t="shared" si="0"/>
        <v>13</v>
      </c>
      <c r="M17" s="106">
        <f t="shared" si="1"/>
        <v>7</v>
      </c>
      <c r="N17" s="94">
        <f t="shared" si="2"/>
        <v>0.42857142857142855</v>
      </c>
      <c r="Q17" s="95"/>
    </row>
    <row r="18" spans="1:17" ht="12.75">
      <c r="A18" s="92">
        <v>19984</v>
      </c>
      <c r="B18" s="102" t="str">
        <f>IF(A18="","",IF(ISERROR(PROPER(VLOOKUP(A18,elo!$A$2:$C$1891,2,FALSE))),"Stamnummer niet gevonden",PROPER(VLOOKUP(A18,elo!$A$2:$C$1891,2,FALSE))))</f>
        <v>Vanbellingen Patrick</v>
      </c>
      <c r="C18" s="103">
        <f>IF(A18="","",IF(ISERROR(VLOOKUP(A18,elo!$A$2:$C$1891,3,FALSE)),"Fout",VLOOKUP(A18,elo!$A$2:$C$1891,3,FALSE)))</f>
        <v>1661</v>
      </c>
      <c r="D18" s="104">
        <f>IF(ISERROR(VLOOKUP($A18,gegevens!$H$1:$I$48,2,FALSE)),"",IF($A18&gt;0,VLOOKUP($A18,gegevens!H$1:I$48,2,FALSE),""))</f>
      </c>
      <c r="E18" s="104">
        <f>IF(ISERROR(VLOOKUP($A18,gegevens!$J$1:$K$48,2,FALSE)),"",IF($A18&gt;0,VLOOKUP($A18,gegevens!$J$1:$K$48,2,FALSE),""))</f>
      </c>
      <c r="F18" s="104">
        <f>IF(ISERROR(VLOOKUP($A18,gegevens!$L$1:$M$48,2,FALSE)),"",IF($A18&gt;0,VLOOKUP($A18,gegevens!$L$1:$M$48,2,FALSE),""))</f>
        <v>3</v>
      </c>
      <c r="G18" s="104">
        <f>IF(ISERROR(VLOOKUP($A18,gegevens!$N$1:$O$48,2,FALSE)),"",IF($A18&gt;0,VLOOKUP($A18,gegevens!$N$1:$O$48,2,FALSE),""))</f>
        <v>1</v>
      </c>
      <c r="H18" s="104">
        <f>IF(ISERROR(VLOOKUP($A18,gegevens!$P$1:$Q$48,2,FALSE)),"",IF($A18&gt;0,VLOOKUP($A18,gegevens!$P$1:$Q$48,2,FALSE),""))</f>
        <v>2</v>
      </c>
      <c r="I18" s="104">
        <f>IF(ISERROR(VLOOKUP($A18,gegevens!$R$1:$S$48,2,FALSE)),"",IF($A18&gt;0,VLOOKUP($A18,gegevens!$R$1:$S$48,2,FALSE),""))</f>
        <v>3</v>
      </c>
      <c r="J18" s="104">
        <f>IF(ISERROR(VLOOKUP($A18,gegevens!$T$1:$U$48,2,FALSE)),"",IF($A18&gt;0,VLOOKUP($A18,gegevens!$T$1:$U$48,2,FALSE),""))</f>
        <v>3</v>
      </c>
      <c r="K18" s="104">
        <f>IF(ISERROR(VLOOKUP($A18,gegevens!$V$1:$W$48,2,FALSE)),"",IF($A18&gt;0,VLOOKUP($A18,gegevens!$V$1:$W$48,2,FALSE),""))</f>
      </c>
      <c r="L18" s="105">
        <f t="shared" si="0"/>
        <v>12</v>
      </c>
      <c r="M18" s="106">
        <f t="shared" si="1"/>
        <v>5</v>
      </c>
      <c r="N18" s="94">
        <f t="shared" si="2"/>
        <v>0.7</v>
      </c>
      <c r="Q18" s="95"/>
    </row>
    <row r="19" spans="1:17" ht="15">
      <c r="A19" s="28">
        <v>14885</v>
      </c>
      <c r="B19" s="102" t="str">
        <f>IF(A19="","",IF(ISERROR(PROPER(VLOOKUP(A19,elo!$A$2:$C$1891,2,FALSE))),"Stamnummer niet gevonden",PROPER(VLOOKUP(A19,elo!$A$2:$C$1891,2,FALSE))))</f>
        <v>Herremerre Pierre</v>
      </c>
      <c r="C19" s="103">
        <f>IF(A19="","",IF(ISERROR(VLOOKUP(A19,elo!$A$2:$C$1891,3,FALSE)),"Fout",VLOOKUP(A19,elo!$A$2:$C$1891,3,FALSE)))</f>
        <v>1466</v>
      </c>
      <c r="D19" s="104">
        <f>IF(ISERROR(VLOOKUP($A19,gegevens!$H$1:$I$48,2,FALSE)),"",IF($A19&gt;0,VLOOKUP($A19,gegevens!H$1:I$48,2,FALSE),""))</f>
        <v>2</v>
      </c>
      <c r="E19" s="104">
        <f>IF(ISERROR(VLOOKUP($A19,gegevens!$J$1:$K$48,2,FALSE)),"",IF($A19&gt;0,VLOOKUP($A19,gegevens!$J$1:$K$48,2,FALSE),""))</f>
        <v>3</v>
      </c>
      <c r="F19" s="104">
        <f>IF(ISERROR(VLOOKUP($A19,gegevens!$L$1:$M$48,2,FALSE)),"",IF($A19&gt;0,VLOOKUP($A19,gegevens!$L$1:$M$48,2,FALSE),""))</f>
        <v>2</v>
      </c>
      <c r="G19" s="104">
        <f>IF(ISERROR(VLOOKUP($A19,gegevens!$N$1:$O$48,2,FALSE)),"",IF($A19&gt;0,VLOOKUP($A19,gegevens!$N$1:$O$48,2,FALSE),""))</f>
      </c>
      <c r="H19" s="104">
        <f>IF(ISERROR(VLOOKUP($A19,gegevens!$P$1:$Q$48,2,FALSE)),"",IF($A19&gt;0,VLOOKUP($A19,gegevens!$P$1:$Q$48,2,FALSE),""))</f>
        <v>3</v>
      </c>
      <c r="I19" s="104">
        <f>IF(ISERROR(VLOOKUP($A19,gegevens!$R$1:$S$48,2,FALSE)),"",IF($A19&gt;0,VLOOKUP($A19,gegevens!$R$1:$S$48,2,FALSE),""))</f>
      </c>
      <c r="J19" s="104">
        <f>IF(ISERROR(VLOOKUP($A19,gegevens!$T$1:$U$48,2,FALSE)),"",IF($A19&gt;0,VLOOKUP($A19,gegevens!$T$1:$U$48,2,FALSE),""))</f>
      </c>
      <c r="K19" s="104">
        <f>IF(ISERROR(VLOOKUP($A19,gegevens!$V$1:$W$48,2,FALSE)),"",IF($A19&gt;0,VLOOKUP($A19,gegevens!$V$1:$W$48,2,FALSE),""))</f>
        <v>2</v>
      </c>
      <c r="L19" s="105">
        <f t="shared" si="0"/>
        <v>12</v>
      </c>
      <c r="M19" s="106">
        <f t="shared" si="1"/>
        <v>5</v>
      </c>
      <c r="N19" s="94">
        <f t="shared" si="2"/>
        <v>0.7</v>
      </c>
      <c r="Q19" s="95"/>
    </row>
    <row r="20" spans="1:17" ht="12.75">
      <c r="A20" s="92">
        <v>49727</v>
      </c>
      <c r="B20" s="102" t="str">
        <f>IF(A20="","",IF(ISERROR(PROPER(VLOOKUP(A20,elo!$A$2:$C$1891,2,FALSE))),"Stamnummer niet gevonden",PROPER(VLOOKUP(A20,elo!$A$2:$C$1891,2,FALSE))))</f>
        <v>Tondeleir Jo</v>
      </c>
      <c r="C20" s="103">
        <f>IF(A20="","",IF(ISERROR(VLOOKUP(A20,elo!$A$2:$C$1891,3,FALSE)),"Fout",VLOOKUP(A20,elo!$A$2:$C$1891,3,FALSE)))</f>
        <v>1584</v>
      </c>
      <c r="D20" s="104">
        <f>IF(ISERROR(VLOOKUP($A20,gegevens!$H$1:$I$48,2,FALSE)),"",IF($A20&gt;0,VLOOKUP($A20,gegevens!H$1:I$48,2,FALSE),""))</f>
      </c>
      <c r="E20" s="104">
        <f>IF(ISERROR(VLOOKUP($A20,gegevens!$J$1:$K$48,2,FALSE)),"",IF($A20&gt;0,VLOOKUP($A20,gegevens!$J$1:$K$48,2,FALSE),""))</f>
        <v>2</v>
      </c>
      <c r="F20" s="104">
        <f>IF(ISERROR(VLOOKUP($A20,gegevens!$L$1:$M$48,2,FALSE)),"",IF($A20&gt;0,VLOOKUP($A20,gegevens!$L$1:$M$48,2,FALSE),""))</f>
        <v>3</v>
      </c>
      <c r="G20" s="104">
        <f>IF(ISERROR(VLOOKUP($A20,gegevens!$N$1:$O$48,2,FALSE)),"",IF($A20&gt;0,VLOOKUP($A20,gegevens!$N$1:$O$48,2,FALSE),""))</f>
      </c>
      <c r="H20" s="104">
        <f>IF(ISERROR(VLOOKUP($A20,gegevens!$P$1:$Q$48,2,FALSE)),"",IF($A20&gt;0,VLOOKUP($A20,gegevens!$P$1:$Q$48,2,FALSE),""))</f>
        <v>3</v>
      </c>
      <c r="I20" s="104">
        <f>IF(ISERROR(VLOOKUP($A20,gegevens!$R$1:$S$48,2,FALSE)),"",IF($A20&gt;0,VLOOKUP($A20,gegevens!$R$1:$S$48,2,FALSE),""))</f>
        <v>1</v>
      </c>
      <c r="J20" s="104">
        <f>IF(ISERROR(VLOOKUP($A20,gegevens!$T$1:$U$48,2,FALSE)),"",IF($A20&gt;0,VLOOKUP($A20,gegevens!$T$1:$U$48,2,FALSE),""))</f>
      </c>
      <c r="K20" s="104">
        <f>IF(ISERROR(VLOOKUP($A20,gegevens!$V$1:$W$48,2,FALSE)),"",IF($A20&gt;0,VLOOKUP($A20,gegevens!$V$1:$W$48,2,FALSE),""))</f>
        <v>3</v>
      </c>
      <c r="L20" s="105">
        <f t="shared" si="0"/>
        <v>12</v>
      </c>
      <c r="M20" s="106">
        <f t="shared" si="1"/>
        <v>5</v>
      </c>
      <c r="N20" s="94">
        <f t="shared" si="2"/>
        <v>0.7</v>
      </c>
      <c r="Q20" s="95"/>
    </row>
    <row r="21" spans="1:17" ht="15">
      <c r="A21" s="29">
        <v>11400</v>
      </c>
      <c r="B21" s="102" t="str">
        <f>IF(A21="","",IF(ISERROR(PROPER(VLOOKUP(A21,elo!$A$2:$C$1891,2,FALSE))),"Stamnummer niet gevonden",PROPER(VLOOKUP(A21,elo!$A$2:$C$1891,2,FALSE))))</f>
        <v>Verhalle Elias</v>
      </c>
      <c r="C21" s="103">
        <f>IF(A21="","",IF(ISERROR(VLOOKUP(A21,elo!$A$2:$C$1891,3,FALSE)),"Fout",VLOOKUP(A21,elo!$A$2:$C$1891,3,FALSE)))</f>
        <v>0</v>
      </c>
      <c r="D21" s="104">
        <f>IF(ISERROR(VLOOKUP($A21,gegevens!$H$1:$I$48,2,FALSE)),"",IF($A21&gt;0,VLOOKUP($A21,gegevens!H$1:I$48,2,FALSE),""))</f>
        <v>2</v>
      </c>
      <c r="E21" s="104">
        <f>IF(ISERROR(VLOOKUP($A21,gegevens!$J$1:$K$48,2,FALSE)),"",IF($A21&gt;0,VLOOKUP($A21,gegevens!$J$1:$K$48,2,FALSE),""))</f>
      </c>
      <c r="F21" s="104">
        <f>IF(ISERROR(VLOOKUP($A21,gegevens!$L$1:$M$48,2,FALSE)),"",IF($A21&gt;0,VLOOKUP($A21,gegevens!$L$1:$M$48,2,FALSE),""))</f>
        <v>3</v>
      </c>
      <c r="G21" s="104">
        <f>IF(ISERROR(VLOOKUP($A21,gegevens!$N$1:$O$48,2,FALSE)),"",IF($A21&gt;0,VLOOKUP($A21,gegevens!$N$1:$O$48,2,FALSE),""))</f>
      </c>
      <c r="H21" s="104">
        <f>IF(ISERROR(VLOOKUP($A21,gegevens!$P$1:$Q$48,2,FALSE)),"",IF($A21&gt;0,VLOOKUP($A21,gegevens!$P$1:$Q$48,2,FALSE),""))</f>
      </c>
      <c r="I21" s="104">
        <f>IF(ISERROR(VLOOKUP($A21,gegevens!$R$1:$S$48,2,FALSE)),"",IF($A21&gt;0,VLOOKUP($A21,gegevens!$R$1:$S$48,2,FALSE),""))</f>
        <v>1</v>
      </c>
      <c r="J21" s="104">
        <f>IF(ISERROR(VLOOKUP($A21,gegevens!$T$1:$U$48,2,FALSE)),"",IF($A21&gt;0,VLOOKUP($A21,gegevens!$T$1:$U$48,2,FALSE),""))</f>
        <v>3</v>
      </c>
      <c r="K21" s="104">
        <f>IF(ISERROR(VLOOKUP($A21,gegevens!$V$1:$W$48,2,FALSE)),"",IF($A21&gt;0,VLOOKUP($A21,gegevens!$V$1:$W$48,2,FALSE),""))</f>
        <v>3</v>
      </c>
      <c r="L21" s="105">
        <f t="shared" si="0"/>
        <v>12</v>
      </c>
      <c r="M21" s="106">
        <f t="shared" si="1"/>
        <v>5</v>
      </c>
      <c r="N21" s="94">
        <f t="shared" si="2"/>
        <v>0.7</v>
      </c>
      <c r="Q21" s="95"/>
    </row>
    <row r="22" spans="1:17" ht="15">
      <c r="A22" s="29">
        <v>8401</v>
      </c>
      <c r="B22" s="102" t="str">
        <f>IF(A22="","",IF(ISERROR(PROPER(VLOOKUP(A22,elo!$A$2:$C$1891,2,FALSE))),"Stamnummer niet gevonden",PROPER(VLOOKUP(A22,elo!$A$2:$C$1891,2,FALSE))))</f>
        <v>Dhooge Achiel</v>
      </c>
      <c r="C22" s="103">
        <f>IF(A22="","",IF(ISERROR(VLOOKUP(A22,elo!$A$2:$C$1891,3,FALSE)),"Fout",VLOOKUP(A22,elo!$A$2:$C$1891,3,FALSE)))</f>
        <v>1673</v>
      </c>
      <c r="D22" s="104">
        <f>IF(ISERROR(VLOOKUP($A22,gegevens!$H$1:$I$48,2,FALSE)),"",IF($A22&gt;0,VLOOKUP($A22,gegevens!H$1:I$48,2,FALSE),""))</f>
        <v>2</v>
      </c>
      <c r="E22" s="104">
        <f>IF(ISERROR(VLOOKUP($A22,gegevens!$J$1:$K$48,2,FALSE)),"",IF($A22&gt;0,VLOOKUP($A22,gegevens!$J$1:$K$48,2,FALSE),""))</f>
        <v>2</v>
      </c>
      <c r="F22" s="104">
        <f>IF(ISERROR(VLOOKUP($A22,gegevens!$L$1:$M$48,2,FALSE)),"",IF($A22&gt;0,VLOOKUP($A22,gegevens!$L$1:$M$48,2,FALSE),""))</f>
        <v>1</v>
      </c>
      <c r="G22" s="104">
        <f>IF(ISERROR(VLOOKUP($A22,gegevens!$N$1:$O$48,2,FALSE)),"",IF($A22&gt;0,VLOOKUP($A22,gegevens!$N$1:$O$48,2,FALSE),""))</f>
        <v>2</v>
      </c>
      <c r="H22" s="104">
        <f>IF(ISERROR(VLOOKUP($A22,gegevens!$P$1:$Q$48,2,FALSE)),"",IF($A22&gt;0,VLOOKUP($A22,gegevens!$P$1:$Q$48,2,FALSE),""))</f>
        <v>2</v>
      </c>
      <c r="I22" s="104">
        <f>IF(ISERROR(VLOOKUP($A22,gegevens!$R$1:$S$48,2,FALSE)),"",IF($A22&gt;0,VLOOKUP($A22,gegevens!$R$1:$S$48,2,FALSE),""))</f>
        <v>3</v>
      </c>
      <c r="J22" s="104">
        <f>IF(ISERROR(VLOOKUP($A22,gegevens!$T$1:$U$48,2,FALSE)),"",IF($A22&gt;0,VLOOKUP($A22,gegevens!$T$1:$U$48,2,FALSE),""))</f>
      </c>
      <c r="K22" s="104">
        <f>IF(ISERROR(VLOOKUP($A22,gegevens!$V$1:$W$48,2,FALSE)),"",IF($A22&gt;0,VLOOKUP($A22,gegevens!$V$1:$W$48,2,FALSE),""))</f>
      </c>
      <c r="L22" s="105">
        <f t="shared" si="0"/>
        <v>12</v>
      </c>
      <c r="M22" s="106">
        <f t="shared" si="1"/>
        <v>6</v>
      </c>
      <c r="N22" s="94">
        <f t="shared" si="2"/>
        <v>0.5</v>
      </c>
      <c r="Q22" s="95"/>
    </row>
    <row r="23" spans="1:17" ht="12.75">
      <c r="A23" s="92">
        <v>22942</v>
      </c>
      <c r="B23" s="102" t="str">
        <f>IF(A23="","",IF(ISERROR(PROPER(VLOOKUP(A23,elo!$A$2:$C$1891,2,FALSE))),"Stamnummer niet gevonden",PROPER(VLOOKUP(A23,elo!$A$2:$C$1891,2,FALSE))))</f>
        <v>Cant Gert</v>
      </c>
      <c r="C23" s="103">
        <f>IF(A23="","",IF(ISERROR(VLOOKUP(A23,elo!$A$2:$C$1891,3,FALSE)),"Fout",VLOOKUP(A23,elo!$A$2:$C$1891,3,FALSE)))</f>
        <v>1379</v>
      </c>
      <c r="D23" s="104">
        <f>IF(ISERROR(VLOOKUP($A23,gegevens!$H$1:$I$48,2,FALSE)),"",IF($A23&gt;0,VLOOKUP($A23,gegevens!H$1:I$48,2,FALSE),""))</f>
      </c>
      <c r="E23" s="104">
        <f>IF(ISERROR(VLOOKUP($A23,gegevens!$J$1:$K$48,2,FALSE)),"",IF($A23&gt;0,VLOOKUP($A23,gegevens!$J$1:$K$48,2,FALSE),""))</f>
        <v>3</v>
      </c>
      <c r="F23" s="104">
        <f>IF(ISERROR(VLOOKUP($A23,gegevens!$L$1:$M$48,2,FALSE)),"",IF($A23&gt;0,VLOOKUP($A23,gegevens!$L$1:$M$48,2,FALSE),""))</f>
      </c>
      <c r="G23" s="104">
        <f>IF(ISERROR(VLOOKUP($A23,gegevens!$N$1:$O$48,2,FALSE)),"",IF($A23&gt;0,VLOOKUP($A23,gegevens!$N$1:$O$48,2,FALSE),""))</f>
      </c>
      <c r="H23" s="104">
        <f>IF(ISERROR(VLOOKUP($A23,gegevens!$P$1:$Q$48,2,FALSE)),"",IF($A23&gt;0,VLOOKUP($A23,gegevens!$P$1:$Q$48,2,FALSE),""))</f>
        <v>3</v>
      </c>
      <c r="I23" s="104">
        <f>IF(ISERROR(VLOOKUP($A23,gegevens!$R$1:$S$48,2,FALSE)),"",IF($A23&gt;0,VLOOKUP($A23,gegevens!$R$1:$S$48,2,FALSE),""))</f>
        <v>3</v>
      </c>
      <c r="J23" s="104">
        <f>IF(ISERROR(VLOOKUP($A23,gegevens!$T$1:$U$48,2,FALSE)),"",IF($A23&gt;0,VLOOKUP($A23,gegevens!$T$1:$U$48,2,FALSE),""))</f>
      </c>
      <c r="K23" s="104">
        <f>IF(ISERROR(VLOOKUP($A23,gegevens!$V$1:$W$48,2,FALSE)),"",IF($A23&gt;0,VLOOKUP($A23,gegevens!$V$1:$W$48,2,FALSE),""))</f>
        <v>2</v>
      </c>
      <c r="L23" s="105">
        <f t="shared" si="0"/>
        <v>11</v>
      </c>
      <c r="M23" s="106">
        <f t="shared" si="1"/>
        <v>4</v>
      </c>
      <c r="N23" s="94">
        <f t="shared" si="2"/>
        <v>0.875</v>
      </c>
      <c r="Q23" s="95"/>
    </row>
    <row r="24" spans="1:17" ht="12.75">
      <c r="A24" s="92">
        <v>10037</v>
      </c>
      <c r="B24" s="102" t="str">
        <f>IF(A24="","",IF(ISERROR(PROPER(VLOOKUP(A24,elo!$A$2:$C$1891,2,FALSE))),"Stamnummer niet gevonden",PROPER(VLOOKUP(A24,elo!$A$2:$C$1891,2,FALSE))))</f>
        <v>Ninclaus Wouter</v>
      </c>
      <c r="C24" s="103">
        <f>IF(A24="","",IF(ISERROR(VLOOKUP(A24,elo!$A$2:$C$1891,3,FALSE)),"Fout",VLOOKUP(A24,elo!$A$2:$C$1891,3,FALSE)))</f>
        <v>1334</v>
      </c>
      <c r="D24" s="104">
        <f>IF(ISERROR(VLOOKUP($A24,gegevens!$H$1:$I$48,2,FALSE)),"",IF($A24&gt;0,VLOOKUP($A24,gegevens!H$1:I$48,2,FALSE),""))</f>
      </c>
      <c r="E24" s="104">
        <f>IF(ISERROR(VLOOKUP($A24,gegevens!$J$1:$K$48,2,FALSE)),"",IF($A24&gt;0,VLOOKUP($A24,gegevens!$J$1:$K$48,2,FALSE),""))</f>
      </c>
      <c r="F24" s="104">
        <f>IF(ISERROR(VLOOKUP($A24,gegevens!$L$1:$M$48,2,FALSE)),"",IF($A24&gt;0,VLOOKUP($A24,gegevens!$L$1:$M$48,2,FALSE),""))</f>
      </c>
      <c r="G24" s="104">
        <f>IF(ISERROR(VLOOKUP($A24,gegevens!$N$1:$O$48,2,FALSE)),"",IF($A24&gt;0,VLOOKUP($A24,gegevens!$N$1:$O$48,2,FALSE),""))</f>
        <v>3</v>
      </c>
      <c r="H24" s="104">
        <f>IF(ISERROR(VLOOKUP($A24,gegevens!$P$1:$Q$48,2,FALSE)),"",IF($A24&gt;0,VLOOKUP($A24,gegevens!$P$1:$Q$48,2,FALSE),""))</f>
        <v>3</v>
      </c>
      <c r="I24" s="104">
        <f>IF(ISERROR(VLOOKUP($A24,gegevens!$R$1:$S$48,2,FALSE)),"",IF($A24&gt;0,VLOOKUP($A24,gegevens!$R$1:$S$48,2,FALSE),""))</f>
        <v>1</v>
      </c>
      <c r="J24" s="104">
        <f>IF(ISERROR(VLOOKUP($A24,gegevens!$T$1:$U$48,2,FALSE)),"",IF($A24&gt;0,VLOOKUP($A24,gegevens!$T$1:$U$48,2,FALSE),""))</f>
        <v>3</v>
      </c>
      <c r="K24" s="104">
        <f>IF(ISERROR(VLOOKUP($A24,gegevens!$V$1:$W$48,2,FALSE)),"",IF($A24&gt;0,VLOOKUP($A24,gegevens!$V$1:$W$48,2,FALSE),""))</f>
        <v>1</v>
      </c>
      <c r="L24" s="105">
        <f t="shared" si="0"/>
        <v>11</v>
      </c>
      <c r="M24" s="106">
        <f t="shared" si="1"/>
        <v>5</v>
      </c>
      <c r="N24" s="94">
        <f t="shared" si="2"/>
        <v>0.6</v>
      </c>
      <c r="Q24" s="95"/>
    </row>
    <row r="25" spans="1:17" ht="15">
      <c r="A25" s="16">
        <v>45357</v>
      </c>
      <c r="B25" s="102" t="str">
        <f>IF(A25="","",IF(ISERROR(PROPER(VLOOKUP(A25,elo!$A$2:$C$1891,2,FALSE))),"Stamnummer niet gevonden",PROPER(VLOOKUP(A25,elo!$A$2:$C$1891,2,FALSE))))</f>
        <v>Ongena Niels</v>
      </c>
      <c r="C25" s="103">
        <f>IF(A25="","",IF(ISERROR(VLOOKUP(A25,elo!$A$2:$C$1891,3,FALSE)),"Fout",VLOOKUP(A25,elo!$A$2:$C$1891,3,FALSE)))</f>
        <v>0</v>
      </c>
      <c r="D25" s="104">
        <f>IF(ISERROR(VLOOKUP($A25,gegevens!$H$1:$I$48,2,FALSE)),"",IF($A25&gt;0,VLOOKUP($A25,gegevens!H$1:I$48,2,FALSE),""))</f>
        <v>3</v>
      </c>
      <c r="E25" s="104">
        <f>IF(ISERROR(VLOOKUP($A25,gegevens!$J$1:$K$48,2,FALSE)),"",IF($A25&gt;0,VLOOKUP($A25,gegevens!$J$1:$K$48,2,FALSE),""))</f>
        <v>1</v>
      </c>
      <c r="F25" s="104">
        <f>IF(ISERROR(VLOOKUP($A25,gegevens!$L$1:$M$48,2,FALSE)),"",IF($A25&gt;0,VLOOKUP($A25,gegevens!$L$1:$M$48,2,FALSE),""))</f>
      </c>
      <c r="G25" s="104">
        <f>IF(ISERROR(VLOOKUP($A25,gegevens!$N$1:$O$48,2,FALSE)),"",IF($A25&gt;0,VLOOKUP($A25,gegevens!$N$1:$O$48,2,FALSE),""))</f>
      </c>
      <c r="H25" s="104">
        <f>IF(ISERROR(VLOOKUP($A25,gegevens!$P$1:$Q$48,2,FALSE)),"",IF($A25&gt;0,VLOOKUP($A25,gegevens!$P$1:$Q$48,2,FALSE),""))</f>
      </c>
      <c r="I25" s="104">
        <f>IF(ISERROR(VLOOKUP($A25,gegevens!$R$1:$S$48,2,FALSE)),"",IF($A25&gt;0,VLOOKUP($A25,gegevens!$R$1:$S$48,2,FALSE),""))</f>
        <v>1</v>
      </c>
      <c r="J25" s="104">
        <f>IF(ISERROR(VLOOKUP($A25,gegevens!$T$1:$U$48,2,FALSE)),"",IF($A25&gt;0,VLOOKUP($A25,gegevens!$T$1:$U$48,2,FALSE),""))</f>
        <v>3</v>
      </c>
      <c r="K25" s="104">
        <f>IF(ISERROR(VLOOKUP($A25,gegevens!$V$1:$W$48,2,FALSE)),"",IF($A25&gt;0,VLOOKUP($A25,gegevens!$V$1:$W$48,2,FALSE),""))</f>
        <v>3</v>
      </c>
      <c r="L25" s="105">
        <f t="shared" si="0"/>
        <v>11</v>
      </c>
      <c r="M25" s="106">
        <f t="shared" si="1"/>
        <v>5</v>
      </c>
      <c r="N25" s="94">
        <f t="shared" si="2"/>
        <v>0.6</v>
      </c>
      <c r="Q25" s="95"/>
    </row>
    <row r="26" spans="1:17" ht="12.75">
      <c r="A26" s="92">
        <v>50245</v>
      </c>
      <c r="B26" s="102" t="str">
        <f>IF(A26="","",IF(ISERROR(PROPER(VLOOKUP(A26,elo!$A$2:$C$1891,2,FALSE))),"Stamnummer niet gevonden",PROPER(VLOOKUP(A26,elo!$A$2:$C$1891,2,FALSE))))</f>
        <v>Petit Emilien</v>
      </c>
      <c r="C26" s="103">
        <f>IF(A26="","",IF(ISERROR(VLOOKUP(A26,elo!$A$2:$C$1891,3,FALSE)),"Fout",VLOOKUP(A26,elo!$A$2:$C$1891,3,FALSE)))</f>
        <v>1691</v>
      </c>
      <c r="D26" s="104">
        <f>IF(ISERROR(VLOOKUP($A26,gegevens!$H$1:$I$48,2,FALSE)),"",IF($A26&gt;0,VLOOKUP($A26,gegevens!H$1:I$48,2,FALSE),""))</f>
      </c>
      <c r="E26" s="104">
        <f>IF(ISERROR(VLOOKUP($A26,gegevens!$J$1:$K$48,2,FALSE)),"",IF($A26&gt;0,VLOOKUP($A26,gegevens!$J$1:$K$48,2,FALSE),""))</f>
        <v>1</v>
      </c>
      <c r="F26" s="104">
        <f>IF(ISERROR(VLOOKUP($A26,gegevens!$L$1:$M$48,2,FALSE)),"",IF($A26&gt;0,VLOOKUP($A26,gegevens!$L$1:$M$48,2,FALSE),""))</f>
        <v>2</v>
      </c>
      <c r="G26" s="104">
        <f>IF(ISERROR(VLOOKUP($A26,gegevens!$N$1:$O$48,2,FALSE)),"",IF($A26&gt;0,VLOOKUP($A26,gegevens!$N$1:$O$48,2,FALSE),""))</f>
      </c>
      <c r="H26" s="104">
        <f>IF(ISERROR(VLOOKUP($A26,gegevens!$P$1:$Q$48,2,FALSE)),"",IF($A26&gt;0,VLOOKUP($A26,gegevens!$P$1:$Q$48,2,FALSE),""))</f>
        <v>3</v>
      </c>
      <c r="I26" s="104">
        <f>IF(ISERROR(VLOOKUP($A26,gegevens!$R$1:$S$48,2,FALSE)),"",IF($A26&gt;0,VLOOKUP($A26,gegevens!$R$1:$S$48,2,FALSE),""))</f>
        <v>3</v>
      </c>
      <c r="J26" s="104">
        <f>IF(ISERROR(VLOOKUP($A26,gegevens!$T$1:$U$48,2,FALSE)),"",IF($A26&gt;0,VLOOKUP($A26,gegevens!$T$1:$U$48,2,FALSE),""))</f>
        <v>1</v>
      </c>
      <c r="K26" s="104">
        <f>IF(ISERROR(VLOOKUP($A26,gegevens!$V$1:$W$48,2,FALSE)),"",IF($A26&gt;0,VLOOKUP($A26,gegevens!$V$1:$W$48,2,FALSE),""))</f>
        <v>1</v>
      </c>
      <c r="L26" s="105">
        <f t="shared" si="0"/>
        <v>11</v>
      </c>
      <c r="M26" s="106">
        <f t="shared" si="1"/>
        <v>6</v>
      </c>
      <c r="N26" s="94">
        <f t="shared" si="2"/>
        <v>0.4166666666666667</v>
      </c>
      <c r="Q26" s="95"/>
    </row>
    <row r="27" spans="1:17" ht="15">
      <c r="A27" s="16">
        <v>28673</v>
      </c>
      <c r="B27" s="102" t="str">
        <f>IF(A27="","",IF(ISERROR(PROPER(VLOOKUP(A27,elo!$A$2:$C$1891,2,FALSE))),"Stamnummer niet gevonden",PROPER(VLOOKUP(A27,elo!$A$2:$C$1891,2,FALSE))))</f>
        <v>De Gendt Eddy</v>
      </c>
      <c r="C27" s="103">
        <f>IF(A27="","",IF(ISERROR(VLOOKUP(A27,elo!$A$2:$C$1891,3,FALSE)),"Fout",VLOOKUP(A27,elo!$A$2:$C$1891,3,FALSE)))</f>
        <v>1560</v>
      </c>
      <c r="D27" s="104">
        <f>IF(ISERROR(VLOOKUP($A27,gegevens!$H$1:$I$48,2,FALSE)),"",IF($A27&gt;0,VLOOKUP($A27,gegevens!H$1:I$48,2,FALSE),""))</f>
        <v>1</v>
      </c>
      <c r="E27" s="104">
        <f>IF(ISERROR(VLOOKUP($A27,gegevens!$J$1:$K$48,2,FALSE)),"",IF($A27&gt;0,VLOOKUP($A27,gegevens!$J$1:$K$48,2,FALSE),""))</f>
        <v>3</v>
      </c>
      <c r="F27" s="104">
        <f>IF(ISERROR(VLOOKUP($A27,gegevens!$L$1:$M$48,2,FALSE)),"",IF($A27&gt;0,VLOOKUP($A27,gegevens!$L$1:$M$48,2,FALSE),""))</f>
      </c>
      <c r="G27" s="104">
        <f>IF(ISERROR(VLOOKUP($A27,gegevens!$N$1:$O$48,2,FALSE)),"",IF($A27&gt;0,VLOOKUP($A27,gegevens!$N$1:$O$48,2,FALSE),""))</f>
      </c>
      <c r="H27" s="104">
        <f>IF(ISERROR(VLOOKUP($A27,gegevens!$P$1:$Q$48,2,FALSE)),"",IF($A27&gt;0,VLOOKUP($A27,gegevens!$P$1:$Q$48,2,FALSE),""))</f>
        <v>2</v>
      </c>
      <c r="I27" s="104">
        <f>IF(ISERROR(VLOOKUP($A27,gegevens!$R$1:$S$48,2,FALSE)),"",IF($A27&gt;0,VLOOKUP($A27,gegevens!$R$1:$S$48,2,FALSE),""))</f>
        <v>2</v>
      </c>
      <c r="J27" s="104">
        <f>IF(ISERROR(VLOOKUP($A27,gegevens!$T$1:$U$48,2,FALSE)),"",IF($A27&gt;0,VLOOKUP($A27,gegevens!$T$1:$U$48,2,FALSE),""))</f>
        <v>2</v>
      </c>
      <c r="K27" s="104">
        <f>IF(ISERROR(VLOOKUP($A27,gegevens!$V$1:$W$48,2,FALSE)),"",IF($A27&gt;0,VLOOKUP($A27,gegevens!$V$1:$W$48,2,FALSE),""))</f>
        <v>1</v>
      </c>
      <c r="L27" s="105">
        <f t="shared" si="0"/>
        <v>11</v>
      </c>
      <c r="M27" s="106">
        <f t="shared" si="1"/>
        <v>6</v>
      </c>
      <c r="N27" s="94">
        <f t="shared" si="2"/>
        <v>0.4166666666666667</v>
      </c>
      <c r="Q27" s="95"/>
    </row>
    <row r="28" spans="1:17" ht="15">
      <c r="A28" s="29">
        <v>46701</v>
      </c>
      <c r="B28" s="102" t="str">
        <f>IF(A28="","",IF(ISERROR(PROPER(VLOOKUP(A28,elo!$A$2:$C$1891,2,FALSE))),"Stamnummer niet gevonden",PROPER(VLOOKUP(A28,elo!$A$2:$C$1891,2,FALSE))))</f>
        <v>De Vleeschauwer Ruben</v>
      </c>
      <c r="C28" s="103">
        <f>IF(A28="","",IF(ISERROR(VLOOKUP(A28,elo!$A$2:$C$1891,3,FALSE)),"Fout",VLOOKUP(A28,elo!$A$2:$C$1891,3,FALSE)))</f>
        <v>1434</v>
      </c>
      <c r="D28" s="104">
        <f>IF(ISERROR(VLOOKUP($A28,gegevens!$H$1:$I$48,2,FALSE)),"",IF($A28&gt;0,VLOOKUP($A28,gegevens!H$1:I$48,2,FALSE),""))</f>
        <v>2</v>
      </c>
      <c r="E28" s="104">
        <f>IF(ISERROR(VLOOKUP($A28,gegevens!$J$1:$K$48,2,FALSE)),"",IF($A28&gt;0,VLOOKUP($A28,gegevens!$J$1:$K$48,2,FALSE),""))</f>
      </c>
      <c r="F28" s="104">
        <f>IF(ISERROR(VLOOKUP($A28,gegevens!$L$1:$M$48,2,FALSE)),"",IF($A28&gt;0,VLOOKUP($A28,gegevens!$L$1:$M$48,2,FALSE),""))</f>
        <v>1</v>
      </c>
      <c r="G28" s="104">
        <f>IF(ISERROR(VLOOKUP($A28,gegevens!$N$1:$O$48,2,FALSE)),"",IF($A28&gt;0,VLOOKUP($A28,gegevens!$N$1:$O$48,2,FALSE),""))</f>
        <v>1</v>
      </c>
      <c r="H28" s="104">
        <f>IF(ISERROR(VLOOKUP($A28,gegevens!$P$1:$Q$48,2,FALSE)),"",IF($A28&gt;0,VLOOKUP($A28,gegevens!$P$1:$Q$48,2,FALSE),""))</f>
        <v>2</v>
      </c>
      <c r="I28" s="104">
        <f>IF(ISERROR(VLOOKUP($A28,gegevens!$R$1:$S$48,2,FALSE)),"",IF($A28&gt;0,VLOOKUP($A28,gegevens!$R$1:$S$48,2,FALSE),""))</f>
        <v>3</v>
      </c>
      <c r="J28" s="104">
        <f>IF(ISERROR(VLOOKUP($A28,gegevens!$T$1:$U$48,2,FALSE)),"",IF($A28&gt;0,VLOOKUP($A28,gegevens!$T$1:$U$48,2,FALSE),""))</f>
      </c>
      <c r="K28" s="104">
        <f>IF(ISERROR(VLOOKUP($A28,gegevens!$V$1:$W$48,2,FALSE)),"",IF($A28&gt;0,VLOOKUP($A28,gegevens!$V$1:$W$48,2,FALSE),""))</f>
        <v>2</v>
      </c>
      <c r="L28" s="105">
        <f t="shared" si="0"/>
        <v>11</v>
      </c>
      <c r="M28" s="106">
        <f t="shared" si="1"/>
        <v>6</v>
      </c>
      <c r="N28" s="94">
        <f t="shared" si="2"/>
        <v>0.4166666666666667</v>
      </c>
      <c r="Q28" s="95"/>
    </row>
    <row r="29" spans="1:17" ht="15">
      <c r="A29" s="16">
        <v>24554</v>
      </c>
      <c r="B29" s="102" t="str">
        <f>IF(A29="","",IF(ISERROR(PROPER(VLOOKUP(A29,elo!$A$2:$C$1891,2,FALSE))),"Stamnummer niet gevonden",PROPER(VLOOKUP(A29,elo!$A$2:$C$1891,2,FALSE))))</f>
        <v>Van De Velde Roland</v>
      </c>
      <c r="C29" s="103">
        <f>IF(A29="","",IF(ISERROR(VLOOKUP(A29,elo!$A$2:$C$1891,3,FALSE)),"Fout",VLOOKUP(A29,elo!$A$2:$C$1891,3,FALSE)))</f>
        <v>1462</v>
      </c>
      <c r="D29" s="104">
        <f>IF(ISERROR(VLOOKUP($A29,gegevens!$H$1:$I$48,2,FALSE)),"",IF($A29&gt;0,VLOOKUP($A29,gegevens!H$1:I$48,2,FALSE),""))</f>
        <v>2</v>
      </c>
      <c r="E29" s="104">
        <f>IF(ISERROR(VLOOKUP($A29,gegevens!$J$1:$K$48,2,FALSE)),"",IF($A29&gt;0,VLOOKUP($A29,gegevens!$J$1:$K$48,2,FALSE),""))</f>
        <v>1</v>
      </c>
      <c r="F29" s="104">
        <f>IF(ISERROR(VLOOKUP($A29,gegevens!$L$1:$M$48,2,FALSE)),"",IF($A29&gt;0,VLOOKUP($A29,gegevens!$L$1:$M$48,2,FALSE),""))</f>
      </c>
      <c r="G29" s="104">
        <f>IF(ISERROR(VLOOKUP($A29,gegevens!$N$1:$O$48,2,FALSE)),"",IF($A29&gt;0,VLOOKUP($A29,gegevens!$N$1:$O$48,2,FALSE),""))</f>
        <v>1</v>
      </c>
      <c r="H29" s="104">
        <f>IF(ISERROR(VLOOKUP($A29,gegevens!$P$1:$Q$48,2,FALSE)),"",IF($A29&gt;0,VLOOKUP($A29,gegevens!$P$1:$Q$48,2,FALSE),""))</f>
        <v>1</v>
      </c>
      <c r="I29" s="104">
        <f>IF(ISERROR(VLOOKUP($A29,gegevens!$R$1:$S$48,2,FALSE)),"",IF($A29&gt;0,VLOOKUP($A29,gegevens!$R$1:$S$48,2,FALSE),""))</f>
        <v>1</v>
      </c>
      <c r="J29" s="104">
        <f>IF(ISERROR(VLOOKUP($A29,gegevens!$T$1:$U$48,2,FALSE)),"",IF($A29&gt;0,VLOOKUP($A29,gegevens!$T$1:$U$48,2,FALSE),""))</f>
        <v>2</v>
      </c>
      <c r="K29" s="104">
        <f>IF(ISERROR(VLOOKUP($A29,gegevens!$V$1:$W$48,2,FALSE)),"",IF($A29&gt;0,VLOOKUP($A29,gegevens!$V$1:$W$48,2,FALSE),""))</f>
        <v>3</v>
      </c>
      <c r="L29" s="105">
        <f t="shared" si="0"/>
        <v>11</v>
      </c>
      <c r="M29" s="106">
        <f t="shared" si="1"/>
        <v>7</v>
      </c>
      <c r="N29" s="94">
        <f t="shared" si="2"/>
        <v>0.2857142857142857</v>
      </c>
      <c r="Q29" s="95"/>
    </row>
    <row r="30" spans="1:17" ht="12.75">
      <c r="A30" s="92">
        <v>10232</v>
      </c>
      <c r="B30" s="102" t="str">
        <f>IF(A30="","",IF(ISERROR(PROPER(VLOOKUP(A30,elo!$A$2:$C$1891,2,FALSE))),"Stamnummer niet gevonden",PROPER(VLOOKUP(A30,elo!$A$2:$C$1891,2,FALSE))))</f>
        <v>Molina Gomez David</v>
      </c>
      <c r="C30" s="103">
        <f>IF(A30="","",IF(ISERROR(VLOOKUP(A30,elo!$A$2:$C$1891,3,FALSE)),"Fout",VLOOKUP(A30,elo!$A$2:$C$1891,3,FALSE)))</f>
        <v>1744</v>
      </c>
      <c r="D30" s="104">
        <f>IF(ISERROR(VLOOKUP($A30,gegevens!$H$1:$I$48,2,FALSE)),"",IF($A30&gt;0,VLOOKUP($A30,gegevens!H$1:I$48,2,FALSE),""))</f>
      </c>
      <c r="E30" s="104">
        <f>IF(ISERROR(VLOOKUP($A30,gegevens!$J$1:$K$48,2,FALSE)),"",IF($A30&gt;0,VLOOKUP($A30,gegevens!$J$1:$K$48,2,FALSE),""))</f>
        <v>3</v>
      </c>
      <c r="F30" s="104">
        <f>IF(ISERROR(VLOOKUP($A30,gegevens!$L$1:$M$48,2,FALSE)),"",IF($A30&gt;0,VLOOKUP($A30,gegevens!$L$1:$M$48,2,FALSE),""))</f>
        <v>1</v>
      </c>
      <c r="G30" s="104">
        <f>IF(ISERROR(VLOOKUP($A30,gegevens!$N$1:$O$48,2,FALSE)),"",IF($A30&gt;0,VLOOKUP($A30,gegevens!$N$1:$O$48,2,FALSE),""))</f>
        <v>3</v>
      </c>
      <c r="H30" s="104">
        <f>IF(ISERROR(VLOOKUP($A30,gegevens!$P$1:$Q$48,2,FALSE)),"",IF($A30&gt;0,VLOOKUP($A30,gegevens!$P$1:$Q$48,2,FALSE),""))</f>
      </c>
      <c r="I30" s="104">
        <f>IF(ISERROR(VLOOKUP($A30,gegevens!$R$1:$S$48,2,FALSE)),"",IF($A30&gt;0,VLOOKUP($A30,gegevens!$R$1:$S$48,2,FALSE),""))</f>
      </c>
      <c r="J30" s="104">
        <f>IF(ISERROR(VLOOKUP($A30,gegevens!$T$1:$U$48,2,FALSE)),"",IF($A30&gt;0,VLOOKUP($A30,gegevens!$T$1:$U$48,2,FALSE),""))</f>
        <v>3</v>
      </c>
      <c r="K30" s="104">
        <f>IF(ISERROR(VLOOKUP($A30,gegevens!$V$1:$W$48,2,FALSE)),"",IF($A30&gt;0,VLOOKUP($A30,gegevens!$V$1:$W$48,2,FALSE),""))</f>
      </c>
      <c r="L30" s="105">
        <f t="shared" si="0"/>
        <v>10</v>
      </c>
      <c r="M30" s="106">
        <f t="shared" si="1"/>
        <v>4</v>
      </c>
      <c r="N30" s="94">
        <f t="shared" si="2"/>
        <v>0.75</v>
      </c>
      <c r="Q30" s="95"/>
    </row>
    <row r="31" spans="1:17" ht="12.75">
      <c r="A31" s="92">
        <v>11179</v>
      </c>
      <c r="B31" s="102" t="str">
        <f>IF(A31="","",IF(ISERROR(PROPER(VLOOKUP(A31,elo!$A$2:$C$1891,2,FALSE))),"Stamnummer niet gevonden",PROPER(VLOOKUP(A31,elo!$A$2:$C$1891,2,FALSE))))</f>
        <v>Cornelis Marc</v>
      </c>
      <c r="C31" s="103">
        <f>IF(A31="","",IF(ISERROR(VLOOKUP(A31,elo!$A$2:$C$1891,3,FALSE)),"Fout",VLOOKUP(A31,elo!$A$2:$C$1891,3,FALSE)))</f>
        <v>0</v>
      </c>
      <c r="D31" s="104">
        <f>IF(ISERROR(VLOOKUP($A31,gegevens!$H$1:$I$48,2,FALSE)),"",IF($A31&gt;0,VLOOKUP($A31,gegevens!H$1:I$48,2,FALSE),""))</f>
      </c>
      <c r="E31" s="104">
        <f>IF(ISERROR(VLOOKUP($A31,gegevens!$J$1:$K$48,2,FALSE)),"",IF($A31&gt;0,VLOOKUP($A31,gegevens!$J$1:$K$48,2,FALSE),""))</f>
        <v>3</v>
      </c>
      <c r="F31" s="104">
        <f>IF(ISERROR(VLOOKUP($A31,gegevens!$L$1:$M$48,2,FALSE)),"",IF($A31&gt;0,VLOOKUP($A31,gegevens!$L$1:$M$48,2,FALSE),""))</f>
      </c>
      <c r="G31" s="104">
        <f>IF(ISERROR(VLOOKUP($A31,gegevens!$N$1:$O$48,2,FALSE)),"",IF($A31&gt;0,VLOOKUP($A31,gegevens!$N$1:$O$48,2,FALSE),""))</f>
        <v>3</v>
      </c>
      <c r="H31" s="104">
        <f>IF(ISERROR(VLOOKUP($A31,gegevens!$P$1:$Q$48,2,FALSE)),"",IF($A31&gt;0,VLOOKUP($A31,gegevens!$P$1:$Q$48,2,FALSE),""))</f>
      </c>
      <c r="I31" s="104">
        <f>IF(ISERROR(VLOOKUP($A31,gegevens!$R$1:$S$48,2,FALSE)),"",IF($A31&gt;0,VLOOKUP($A31,gegevens!$R$1:$S$48,2,FALSE),""))</f>
      </c>
      <c r="J31" s="104">
        <f>IF(ISERROR(VLOOKUP($A31,gegevens!$T$1:$U$48,2,FALSE)),"",IF($A31&gt;0,VLOOKUP($A31,gegevens!$T$1:$U$48,2,FALSE),""))</f>
      </c>
      <c r="K31" s="104">
        <f>IF(ISERROR(VLOOKUP($A31,gegevens!$V$1:$W$48,2,FALSE)),"",IF($A31&gt;0,VLOOKUP($A31,gegevens!$V$1:$W$48,2,FALSE),""))</f>
        <v>3</v>
      </c>
      <c r="L31" s="105">
        <f t="shared" si="0"/>
        <v>9</v>
      </c>
      <c r="M31" s="106">
        <f t="shared" si="1"/>
        <v>3</v>
      </c>
      <c r="N31" s="94">
        <f t="shared" si="2"/>
        <v>1</v>
      </c>
      <c r="Q31" s="95"/>
    </row>
    <row r="32" spans="1:17" ht="12.75">
      <c r="A32" s="92">
        <v>48321</v>
      </c>
      <c r="B32" s="102" t="str">
        <f>IF(A32="","",IF(ISERROR(PROPER(VLOOKUP(A32,elo!$A$2:$C$1891,2,FALSE))),"Stamnummer niet gevonden",PROPER(VLOOKUP(A32,elo!$A$2:$C$1891,2,FALSE))))</f>
        <v>Vertongen Jurgen</v>
      </c>
      <c r="C32" s="103">
        <f>IF(A32="","",IF(ISERROR(VLOOKUP(A32,elo!$A$2:$C$1891,3,FALSE)),"Fout",VLOOKUP(A32,elo!$A$2:$C$1891,3,FALSE)))</f>
        <v>1400</v>
      </c>
      <c r="D32" s="104">
        <f>IF(ISERROR(VLOOKUP($A32,gegevens!$H$1:$I$48,2,FALSE)),"",IF($A32&gt;0,VLOOKUP($A32,gegevens!H$1:I$48,2,FALSE),""))</f>
      </c>
      <c r="E32" s="104">
        <f>IF(ISERROR(VLOOKUP($A32,gegevens!$J$1:$K$48,2,FALSE)),"",IF($A32&gt;0,VLOOKUP($A32,gegevens!$J$1:$K$48,2,FALSE),""))</f>
        <v>3</v>
      </c>
      <c r="F32" s="104">
        <f>IF(ISERROR(VLOOKUP($A32,gegevens!$L$1:$M$48,2,FALSE)),"",IF($A32&gt;0,VLOOKUP($A32,gegevens!$L$1:$M$48,2,FALSE),""))</f>
        <v>1</v>
      </c>
      <c r="G32" s="104">
        <f>IF(ISERROR(VLOOKUP($A32,gegevens!$N$1:$O$48,2,FALSE)),"",IF($A32&gt;0,VLOOKUP($A32,gegevens!$N$1:$O$48,2,FALSE),""))</f>
      </c>
      <c r="H32" s="104">
        <f>IF(ISERROR(VLOOKUP($A32,gegevens!$P$1:$Q$48,2,FALSE)),"",IF($A32&gt;0,VLOOKUP($A32,gegevens!$P$1:$Q$48,2,FALSE),""))</f>
        <v>3</v>
      </c>
      <c r="I32" s="104">
        <f>IF(ISERROR(VLOOKUP($A32,gegevens!$R$1:$S$48,2,FALSE)),"",IF($A32&gt;0,VLOOKUP($A32,gegevens!$R$1:$S$48,2,FALSE),""))</f>
      </c>
      <c r="J32" s="104">
        <f>IF(ISERROR(VLOOKUP($A32,gegevens!$T$1:$U$48,2,FALSE)),"",IF($A32&gt;0,VLOOKUP($A32,gegevens!$T$1:$U$48,2,FALSE),""))</f>
        <v>2</v>
      </c>
      <c r="K32" s="104">
        <f>IF(ISERROR(VLOOKUP($A32,gegevens!$V$1:$W$48,2,FALSE)),"",IF($A32&gt;0,VLOOKUP($A32,gegevens!$V$1:$W$48,2,FALSE),""))</f>
      </c>
      <c r="L32" s="105">
        <f t="shared" si="0"/>
        <v>9</v>
      </c>
      <c r="M32" s="106">
        <f t="shared" si="1"/>
        <v>4</v>
      </c>
      <c r="N32" s="94">
        <f t="shared" si="2"/>
        <v>0.625</v>
      </c>
      <c r="Q32" s="95"/>
    </row>
    <row r="33" spans="1:17" ht="15">
      <c r="A33" s="16">
        <v>17892</v>
      </c>
      <c r="B33" s="102" t="str">
        <f>IF(A33="","",IF(ISERROR(PROPER(VLOOKUP(A33,elo!$A$2:$C$1891,2,FALSE))),"Stamnummer niet gevonden",PROPER(VLOOKUP(A33,elo!$A$2:$C$1891,2,FALSE))))</f>
        <v>De Wolf Sven</v>
      </c>
      <c r="C33" s="103">
        <f>IF(A33="","",IF(ISERROR(VLOOKUP(A33,elo!$A$2:$C$1891,3,FALSE)),"Fout",VLOOKUP(A33,elo!$A$2:$C$1891,3,FALSE)))</f>
        <v>1695</v>
      </c>
      <c r="D33" s="104">
        <f>IF(ISERROR(VLOOKUP($A33,gegevens!$H$1:$I$48,2,FALSE)),"",IF($A33&gt;0,VLOOKUP($A33,gegevens!H$1:I$48,2,FALSE),""))</f>
      </c>
      <c r="E33" s="104">
        <f>IF(ISERROR(VLOOKUP($A33,gegevens!$J$1:$K$48,2,FALSE)),"",IF($A33&gt;0,VLOOKUP($A33,gegevens!$J$1:$K$48,2,FALSE),""))</f>
        <v>3</v>
      </c>
      <c r="F33" s="104">
        <f>IF(ISERROR(VLOOKUP($A33,gegevens!$L$1:$M$48,2,FALSE)),"",IF($A33&gt;0,VLOOKUP($A33,gegevens!$L$1:$M$48,2,FALSE),""))</f>
        <v>2</v>
      </c>
      <c r="G33" s="104">
        <f>IF(ISERROR(VLOOKUP($A33,gegevens!$N$1:$O$48,2,FALSE)),"",IF($A33&gt;0,VLOOKUP($A33,gegevens!$N$1:$O$48,2,FALSE),""))</f>
      </c>
      <c r="H33" s="104">
        <f>IF(ISERROR(VLOOKUP($A33,gegevens!$P$1:$Q$48,2,FALSE)),"",IF($A33&gt;0,VLOOKUP($A33,gegevens!$P$1:$Q$48,2,FALSE),""))</f>
        <v>2</v>
      </c>
      <c r="I33" s="104">
        <f>IF(ISERROR(VLOOKUP($A33,gegevens!$R$1:$S$48,2,FALSE)),"",IF($A33&gt;0,VLOOKUP($A33,gegevens!$R$1:$S$48,2,FALSE),""))</f>
      </c>
      <c r="J33" s="104">
        <f>IF(ISERROR(VLOOKUP($A33,gegevens!$T$1:$U$48,2,FALSE)),"",IF($A33&gt;0,VLOOKUP($A33,gegevens!$T$1:$U$48,2,FALSE),""))</f>
        <v>2</v>
      </c>
      <c r="K33" s="104">
        <f>IF(ISERROR(VLOOKUP($A33,gegevens!$V$1:$W$48,2,FALSE)),"",IF($A33&gt;0,VLOOKUP($A33,gegevens!$V$1:$W$48,2,FALSE),""))</f>
      </c>
      <c r="L33" s="105">
        <f t="shared" si="0"/>
        <v>9</v>
      </c>
      <c r="M33" s="106">
        <f t="shared" si="1"/>
        <v>4</v>
      </c>
      <c r="N33" s="94">
        <f t="shared" si="2"/>
        <v>0.625</v>
      </c>
      <c r="Q33" s="95"/>
    </row>
    <row r="34" spans="1:17" ht="15">
      <c r="A34" s="16">
        <v>11564</v>
      </c>
      <c r="B34" s="102" t="str">
        <f>IF(A34="","",IF(ISERROR(PROPER(VLOOKUP(A34,elo!$A$2:$C$1891,2,FALSE))),"Stamnummer niet gevonden",PROPER(VLOOKUP(A34,elo!$A$2:$C$1891,2,FALSE))))</f>
        <v>Desmet Sven</v>
      </c>
      <c r="C34" s="103">
        <f>IF(A34="","",IF(ISERROR(VLOOKUP(A34,elo!$A$2:$C$1891,3,FALSE)),"Fout",VLOOKUP(A34,elo!$A$2:$C$1891,3,FALSE)))</f>
        <v>0</v>
      </c>
      <c r="D34" s="104">
        <f>IF(ISERROR(VLOOKUP($A34,gegevens!$H$1:$I$48,2,FALSE)),"",IF($A34&gt;0,VLOOKUP($A34,gegevens!H$1:I$48,2,FALSE),""))</f>
        <v>1</v>
      </c>
      <c r="E34" s="104">
        <f>IF(ISERROR(VLOOKUP($A34,gegevens!$J$1:$K$48,2,FALSE)),"",IF($A34&gt;0,VLOOKUP($A34,gegevens!$J$1:$K$48,2,FALSE),""))</f>
      </c>
      <c r="F34" s="104">
        <f>IF(ISERROR(VLOOKUP($A34,gegevens!$L$1:$M$48,2,FALSE)),"",IF($A34&gt;0,VLOOKUP($A34,gegevens!$L$1:$M$48,2,FALSE),""))</f>
        <v>3</v>
      </c>
      <c r="G34" s="104">
        <f>IF(ISERROR(VLOOKUP($A34,gegevens!$N$1:$O$48,2,FALSE)),"",IF($A34&gt;0,VLOOKUP($A34,gegevens!$N$1:$O$48,2,FALSE),""))</f>
      </c>
      <c r="H34" s="104">
        <f>IF(ISERROR(VLOOKUP($A34,gegevens!$P$1:$Q$48,2,FALSE)),"",IF($A34&gt;0,VLOOKUP($A34,gegevens!$P$1:$Q$48,2,FALSE),""))</f>
        <v>2</v>
      </c>
      <c r="I34" s="104">
        <f>IF(ISERROR(VLOOKUP($A34,gegevens!$R$1:$S$48,2,FALSE)),"",IF($A34&gt;0,VLOOKUP($A34,gegevens!$R$1:$S$48,2,FALSE),""))</f>
      </c>
      <c r="J34" s="104">
        <f>IF(ISERROR(VLOOKUP($A34,gegevens!$T$1:$U$48,2,FALSE)),"",IF($A34&gt;0,VLOOKUP($A34,gegevens!$T$1:$U$48,2,FALSE),""))</f>
        <v>3</v>
      </c>
      <c r="K34" s="104">
        <f>IF(ISERROR(VLOOKUP($A34,gegevens!$V$1:$W$48,2,FALSE)),"",IF($A34&gt;0,VLOOKUP($A34,gegevens!$V$1:$W$48,2,FALSE),""))</f>
      </c>
      <c r="L34" s="105">
        <f aca="true" t="shared" si="3" ref="L34:L65">SUM(D34:K34)</f>
        <v>9</v>
      </c>
      <c r="M34" s="106">
        <f aca="true" t="shared" si="4" ref="M34:M65">COUNT(D34:K34)</f>
        <v>4</v>
      </c>
      <c r="N34" s="94">
        <f aca="true" t="shared" si="5" ref="N34:N65">IF(ISERROR(((L34-M34)/2)/M34),"",((L34-M34)/2)/M34)</f>
        <v>0.625</v>
      </c>
      <c r="Q34" s="95"/>
    </row>
    <row r="35" spans="1:17" ht="12.75">
      <c r="A35" s="90">
        <v>11402</v>
      </c>
      <c r="B35" s="102" t="str">
        <f>IF(A35="","",IF(ISERROR(PROPER(VLOOKUP(A35,elo!$A$2:$C$1891,2,FALSE))),"Stamnummer niet gevonden",PROPER(VLOOKUP(A35,elo!$A$2:$C$1891,2,FALSE))))</f>
        <v>Langenhuysen Timothy</v>
      </c>
      <c r="C35" s="103">
        <f>IF(A35="","",IF(ISERROR(VLOOKUP(A35,elo!$A$2:$C$1891,3,FALSE)),"Fout",VLOOKUP(A35,elo!$A$2:$C$1891,3,FALSE)))</f>
        <v>0</v>
      </c>
      <c r="D35" s="104">
        <f>IF(ISERROR(VLOOKUP($A35,gegevens!$H$1:$I$48,2,FALSE)),"",IF($A35&gt;0,VLOOKUP($A35,gegevens!H$1:I$48,2,FALSE),""))</f>
      </c>
      <c r="E35" s="104">
        <f>IF(ISERROR(VLOOKUP($A35,gegevens!$J$1:$K$48,2,FALSE)),"",IF($A35&gt;0,VLOOKUP($A35,gegevens!$J$1:$K$48,2,FALSE),""))</f>
        <v>1</v>
      </c>
      <c r="F35" s="104">
        <f>IF(ISERROR(VLOOKUP($A35,gegevens!$L$1:$M$48,2,FALSE)),"",IF($A35&gt;0,VLOOKUP($A35,gegevens!$L$1:$M$48,2,FALSE),""))</f>
        <v>2</v>
      </c>
      <c r="G35" s="104">
        <f>IF(ISERROR(VLOOKUP($A35,gegevens!$N$1:$O$48,2,FALSE)),"",IF($A35&gt;0,VLOOKUP($A35,gegevens!$N$1:$O$48,2,FALSE),""))</f>
      </c>
      <c r="H35" s="104">
        <f>IF(ISERROR(VLOOKUP($A35,gegevens!$P$1:$Q$48,2,FALSE)),"",IF($A35&gt;0,VLOOKUP($A35,gegevens!$P$1:$Q$48,2,FALSE),""))</f>
        <v>2</v>
      </c>
      <c r="I35" s="104">
        <f>IF(ISERROR(VLOOKUP($A35,gegevens!$R$1:$S$48,2,FALSE)),"",IF($A35&gt;0,VLOOKUP($A35,gegevens!$R$1:$S$48,2,FALSE),""))</f>
      </c>
      <c r="J35" s="104">
        <f>IF(ISERROR(VLOOKUP($A35,gegevens!$T$1:$U$48,2,FALSE)),"",IF($A35&gt;0,VLOOKUP($A35,gegevens!$T$1:$U$48,2,FALSE),""))</f>
        <v>3</v>
      </c>
      <c r="K35" s="104">
        <f>IF(ISERROR(VLOOKUP($A35,gegevens!$V$1:$W$48,2,FALSE)),"",IF($A35&gt;0,VLOOKUP($A35,gegevens!$V$1:$W$48,2,FALSE),""))</f>
        <v>1</v>
      </c>
      <c r="L35" s="105">
        <f t="shared" si="3"/>
        <v>9</v>
      </c>
      <c r="M35" s="106">
        <f t="shared" si="4"/>
        <v>5</v>
      </c>
      <c r="N35" s="94">
        <f t="shared" si="5"/>
        <v>0.4</v>
      </c>
      <c r="Q35" s="95"/>
    </row>
    <row r="36" spans="1:17" ht="15">
      <c r="A36" s="19">
        <v>6246</v>
      </c>
      <c r="B36" s="102" t="str">
        <f>IF(A36="","",IF(ISERROR(PROPER(VLOOKUP(A36,elo!$A$2:$C$1891,2,FALSE))),"Stamnummer niet gevonden",PROPER(VLOOKUP(A36,elo!$A$2:$C$1891,2,FALSE))))</f>
        <v>Van Puyvelde Stijn</v>
      </c>
      <c r="C36" s="103">
        <f>IF(A36="","",IF(ISERROR(VLOOKUP(A36,elo!$A$2:$C$1891,3,FALSE)),"Fout",VLOOKUP(A36,elo!$A$2:$C$1891,3,FALSE)))</f>
        <v>1525</v>
      </c>
      <c r="D36" s="104">
        <f>IF(ISERROR(VLOOKUP($A36,gegevens!$H$1:$I$48,2,FALSE)),"",IF($A36&gt;0,VLOOKUP($A36,gegevens!H$1:I$48,2,FALSE),""))</f>
        <v>1</v>
      </c>
      <c r="E36" s="104">
        <f>IF(ISERROR(VLOOKUP($A36,gegevens!$J$1:$K$48,2,FALSE)),"",IF($A36&gt;0,VLOOKUP($A36,gegevens!$J$1:$K$48,2,FALSE),""))</f>
        <v>2</v>
      </c>
      <c r="F36" s="104">
        <f>IF(ISERROR(VLOOKUP($A36,gegevens!$L$1:$M$48,2,FALSE)),"",IF($A36&gt;0,VLOOKUP($A36,gegevens!$L$1:$M$48,2,FALSE),""))</f>
      </c>
      <c r="G36" s="104">
        <f>IF(ISERROR(VLOOKUP($A36,gegevens!$N$1:$O$48,2,FALSE)),"",IF($A36&gt;0,VLOOKUP($A36,gegevens!$N$1:$O$48,2,FALSE),""))</f>
      </c>
      <c r="H36" s="104">
        <f>IF(ISERROR(VLOOKUP($A36,gegevens!$P$1:$Q$48,2,FALSE)),"",IF($A36&gt;0,VLOOKUP($A36,gegevens!$P$1:$Q$48,2,FALSE),""))</f>
        <v>2</v>
      </c>
      <c r="I36" s="104">
        <f>IF(ISERROR(VLOOKUP($A36,gegevens!$R$1:$S$48,2,FALSE)),"",IF($A36&gt;0,VLOOKUP($A36,gegevens!$R$1:$S$48,2,FALSE),""))</f>
      </c>
      <c r="J36" s="104">
        <f>IF(ISERROR(VLOOKUP($A36,gegevens!$T$1:$U$48,2,FALSE)),"",IF($A36&gt;0,VLOOKUP($A36,gegevens!$T$1:$U$48,2,FALSE),""))</f>
        <v>3</v>
      </c>
      <c r="K36" s="104">
        <f>IF(ISERROR(VLOOKUP($A36,gegevens!$V$1:$W$48,2,FALSE)),"",IF($A36&gt;0,VLOOKUP($A36,gegevens!$V$1:$W$48,2,FALSE),""))</f>
        <v>1</v>
      </c>
      <c r="L36" s="105">
        <f t="shared" si="3"/>
        <v>9</v>
      </c>
      <c r="M36" s="106">
        <f t="shared" si="4"/>
        <v>5</v>
      </c>
      <c r="N36" s="94">
        <f t="shared" si="5"/>
        <v>0.4</v>
      </c>
      <c r="Q36" s="95"/>
    </row>
    <row r="37" spans="1:17" ht="12.75">
      <c r="A37" s="92">
        <v>38016</v>
      </c>
      <c r="B37" s="102" t="str">
        <f>IF(A37="","",IF(ISERROR(PROPER(VLOOKUP(A37,elo!$A$2:$C$1891,2,FALSE))),"Stamnummer niet gevonden",PROPER(VLOOKUP(A37,elo!$A$2:$C$1891,2,FALSE))))</f>
        <v>Van Heghe Isabelle</v>
      </c>
      <c r="C37" s="103">
        <f>IF(A37="","",IF(ISERROR(VLOOKUP(A37,elo!$A$2:$C$1891,3,FALSE)),"Fout",VLOOKUP(A37,elo!$A$2:$C$1891,3,FALSE)))</f>
        <v>0</v>
      </c>
      <c r="D37" s="104">
        <f>IF(ISERROR(VLOOKUP($A37,gegevens!$H$1:$I$48,2,FALSE)),"",IF($A37&gt;0,VLOOKUP($A37,gegevens!H$1:I$48,2,FALSE),""))</f>
        <v>2</v>
      </c>
      <c r="E37" s="104">
        <f>IF(ISERROR(VLOOKUP($A37,gegevens!$J$1:$K$48,2,FALSE)),"",IF($A37&gt;0,VLOOKUP($A37,gegevens!$J$1:$K$48,2,FALSE),""))</f>
        <v>3</v>
      </c>
      <c r="F37" s="104">
        <f>IF(ISERROR(VLOOKUP($A37,gegevens!$L$1:$M$48,2,FALSE)),"",IF($A37&gt;0,VLOOKUP($A37,gegevens!$L$1:$M$48,2,FALSE),""))</f>
        <v>1</v>
      </c>
      <c r="G37" s="104">
        <f>IF(ISERROR(VLOOKUP($A37,gegevens!$N$1:$O$48,2,FALSE)),"",IF($A37&gt;0,VLOOKUP($A37,gegevens!$N$1:$O$48,2,FALSE),""))</f>
      </c>
      <c r="H37" s="104">
        <f>IF(ISERROR(VLOOKUP($A37,gegevens!$P$1:$Q$48,2,FALSE)),"",IF($A37&gt;0,VLOOKUP($A37,gegevens!$P$1:$Q$48,2,FALSE),""))</f>
        <v>1</v>
      </c>
      <c r="I37" s="104">
        <f>IF(ISERROR(VLOOKUP($A37,gegevens!$R$1:$S$48,2,FALSE)),"",IF($A37&gt;0,VLOOKUP($A37,gegevens!$R$1:$S$48,2,FALSE),""))</f>
      </c>
      <c r="J37" s="104">
        <f>IF(ISERROR(VLOOKUP($A37,gegevens!$T$1:$U$48,2,FALSE)),"",IF($A37&gt;0,VLOOKUP($A37,gegevens!$T$1:$U$48,2,FALSE),""))</f>
        <v>1</v>
      </c>
      <c r="K37" s="104">
        <f>IF(ISERROR(VLOOKUP($A37,gegevens!$V$1:$W$48,2,FALSE)),"",IF($A37&gt;0,VLOOKUP($A37,gegevens!$V$1:$W$48,2,FALSE),""))</f>
        <v>1</v>
      </c>
      <c r="L37" s="105">
        <f t="shared" si="3"/>
        <v>9</v>
      </c>
      <c r="M37" s="106">
        <f t="shared" si="4"/>
        <v>6</v>
      </c>
      <c r="N37" s="94">
        <f t="shared" si="5"/>
        <v>0.25</v>
      </c>
      <c r="Q37" s="95"/>
    </row>
    <row r="38" spans="1:17" ht="15">
      <c r="A38" s="19">
        <v>25933</v>
      </c>
      <c r="B38" s="102" t="str">
        <f>IF(A38="","",IF(ISERROR(PROPER(VLOOKUP(A38,elo!$A$2:$C$1891,2,FALSE))),"Stamnummer niet gevonden",PROPER(VLOOKUP(A38,elo!$A$2:$C$1891,2,FALSE))))</f>
        <v>De Weird Matthias</v>
      </c>
      <c r="C38" s="103">
        <f>IF(A38="","",IF(ISERROR(VLOOKUP(A38,elo!$A$2:$C$1891,3,FALSE)),"Fout",VLOOKUP(A38,elo!$A$2:$C$1891,3,FALSE)))</f>
        <v>0</v>
      </c>
      <c r="D38" s="104">
        <f>IF(ISERROR(VLOOKUP($A38,gegevens!$H$1:$I$48,2,FALSE)),"",IF($A38&gt;0,VLOOKUP($A38,gegevens!H$1:I$48,2,FALSE),""))</f>
        <v>1</v>
      </c>
      <c r="E38" s="104">
        <f>IF(ISERROR(VLOOKUP($A38,gegevens!$J$1:$K$48,2,FALSE)),"",IF($A38&gt;0,VLOOKUP($A38,gegevens!$J$1:$K$48,2,FALSE),""))</f>
        <v>1</v>
      </c>
      <c r="F38" s="104">
        <f>IF(ISERROR(VLOOKUP($A38,gegevens!$L$1:$M$48,2,FALSE)),"",IF($A38&gt;0,VLOOKUP($A38,gegevens!$L$1:$M$48,2,FALSE),""))</f>
        <v>2</v>
      </c>
      <c r="G38" s="104">
        <f>IF(ISERROR(VLOOKUP($A38,gegevens!$N$1:$O$48,2,FALSE)),"",IF($A38&gt;0,VLOOKUP($A38,gegevens!$N$1:$O$48,2,FALSE),""))</f>
        <v>1</v>
      </c>
      <c r="H38" s="104">
        <f>IF(ISERROR(VLOOKUP($A38,gegevens!$P$1:$Q$48,2,FALSE)),"",IF($A38&gt;0,VLOOKUP($A38,gegevens!$P$1:$Q$48,2,FALSE),""))</f>
        <v>1</v>
      </c>
      <c r="I38" s="104">
        <f>IF(ISERROR(VLOOKUP($A38,gegevens!$R$1:$S$48,2,FALSE)),"",IF($A38&gt;0,VLOOKUP($A38,gegevens!$R$1:$S$48,2,FALSE),""))</f>
      </c>
      <c r="J38" s="104">
        <f>IF(ISERROR(VLOOKUP($A38,gegevens!$T$1:$U$48,2,FALSE)),"",IF($A38&gt;0,VLOOKUP($A38,gegevens!$T$1:$U$48,2,FALSE),""))</f>
        <v>1</v>
      </c>
      <c r="K38" s="104">
        <f>IF(ISERROR(VLOOKUP($A38,gegevens!$V$1:$W$48,2,FALSE)),"",IF($A38&gt;0,VLOOKUP($A38,gegevens!$V$1:$W$48,2,FALSE),""))</f>
        <v>2</v>
      </c>
      <c r="L38" s="105">
        <f t="shared" si="3"/>
        <v>9</v>
      </c>
      <c r="M38" s="106">
        <f t="shared" si="4"/>
        <v>7</v>
      </c>
      <c r="N38" s="94">
        <f t="shared" si="5"/>
        <v>0.14285714285714285</v>
      </c>
      <c r="Q38" s="95"/>
    </row>
    <row r="39" spans="1:17" ht="15">
      <c r="A39" s="16">
        <v>6009</v>
      </c>
      <c r="B39" s="102" t="str">
        <f>IF(A39="","",IF(ISERROR(PROPER(VLOOKUP(A39,elo!$A$2:$C$1891,2,FALSE))),"Stamnummer niet gevonden",PROPER(VLOOKUP(A39,elo!$A$2:$C$1891,2,FALSE))))</f>
        <v>Van Goethem Jelle</v>
      </c>
      <c r="C39" s="103">
        <f>IF(A39="","",IF(ISERROR(VLOOKUP(A39,elo!$A$2:$C$1891,3,FALSE)),"Fout",VLOOKUP(A39,elo!$A$2:$C$1891,3,FALSE)))</f>
        <v>1472</v>
      </c>
      <c r="D39" s="104">
        <f>IF(ISERROR(VLOOKUP($A39,gegevens!$H$1:$I$48,2,FALSE)),"",IF($A39&gt;0,VLOOKUP($A39,gegevens!H$1:I$48,2,FALSE),""))</f>
        <v>3</v>
      </c>
      <c r="E39" s="104">
        <f>IF(ISERROR(VLOOKUP($A39,gegevens!$J$1:$K$48,2,FALSE)),"",IF($A39&gt;0,VLOOKUP($A39,gegevens!$J$1:$K$48,2,FALSE),""))</f>
      </c>
      <c r="F39" s="104">
        <f>IF(ISERROR(VLOOKUP($A39,gegevens!$L$1:$M$48,2,FALSE)),"",IF($A39&gt;0,VLOOKUP($A39,gegevens!$L$1:$M$48,2,FALSE),""))</f>
      </c>
      <c r="G39" s="104">
        <f>IF(ISERROR(VLOOKUP($A39,gegevens!$N$1:$O$48,2,FALSE)),"",IF($A39&gt;0,VLOOKUP($A39,gegevens!$N$1:$O$48,2,FALSE),""))</f>
      </c>
      <c r="H39" s="104">
        <f>IF(ISERROR(VLOOKUP($A39,gegevens!$P$1:$Q$48,2,FALSE)),"",IF($A39&gt;0,VLOOKUP($A39,gegevens!$P$1:$Q$48,2,FALSE),""))</f>
      </c>
      <c r="I39" s="104">
        <f>IF(ISERROR(VLOOKUP($A39,gegevens!$R$1:$S$48,2,FALSE)),"",IF($A39&gt;0,VLOOKUP($A39,gegevens!$R$1:$S$48,2,FALSE),""))</f>
      </c>
      <c r="J39" s="104">
        <f>IF(ISERROR(VLOOKUP($A39,gegevens!$T$1:$U$48,2,FALSE)),"",IF($A39&gt;0,VLOOKUP($A39,gegevens!$T$1:$U$48,2,FALSE),""))</f>
        <v>2</v>
      </c>
      <c r="K39" s="104">
        <f>IF(ISERROR(VLOOKUP($A39,gegevens!$V$1:$W$48,2,FALSE)),"",IF($A39&gt;0,VLOOKUP($A39,gegevens!$V$1:$W$48,2,FALSE),""))</f>
        <v>3</v>
      </c>
      <c r="L39" s="105">
        <f t="shared" si="3"/>
        <v>8</v>
      </c>
      <c r="M39" s="106">
        <f t="shared" si="4"/>
        <v>3</v>
      </c>
      <c r="N39" s="94">
        <f t="shared" si="5"/>
        <v>0.8333333333333334</v>
      </c>
      <c r="Q39" s="95"/>
    </row>
    <row r="40" spans="1:17" ht="15">
      <c r="A40" s="28">
        <v>10240</v>
      </c>
      <c r="B40" s="102" t="str">
        <f>IF(A40="","",IF(ISERROR(PROPER(VLOOKUP(A40,elo!$A$2:$C$1891,2,FALSE))),"Stamnummer niet gevonden",PROPER(VLOOKUP(A40,elo!$A$2:$C$1891,2,FALSE))))</f>
        <v>Ketels Bob</v>
      </c>
      <c r="C40" s="103">
        <f>IF(A40="","",IF(ISERROR(VLOOKUP(A40,elo!$A$2:$C$1891,3,FALSE)),"Fout",VLOOKUP(A40,elo!$A$2:$C$1891,3,FALSE)))</f>
        <v>0</v>
      </c>
      <c r="D40" s="104">
        <f>IF(ISERROR(VLOOKUP($A40,gegevens!$H$1:$I$48,2,FALSE)),"",IF($A40&gt;0,VLOOKUP($A40,gegevens!H$1:I$48,2,FALSE),""))</f>
        <v>3</v>
      </c>
      <c r="E40" s="104">
        <f>IF(ISERROR(VLOOKUP($A40,gegevens!$J$1:$K$48,2,FALSE)),"",IF($A40&gt;0,VLOOKUP($A40,gegevens!$J$1:$K$48,2,FALSE),""))</f>
        <v>3</v>
      </c>
      <c r="F40" s="104">
        <f>IF(ISERROR(VLOOKUP($A40,gegevens!$L$1:$M$48,2,FALSE)),"",IF($A40&gt;0,VLOOKUP($A40,gegevens!$L$1:$M$48,2,FALSE),""))</f>
      </c>
      <c r="G40" s="104">
        <f>IF(ISERROR(VLOOKUP($A40,gegevens!$N$1:$O$48,2,FALSE)),"",IF($A40&gt;0,VLOOKUP($A40,gegevens!$N$1:$O$48,2,FALSE),""))</f>
      </c>
      <c r="H40" s="104">
        <f>IF(ISERROR(VLOOKUP($A40,gegevens!$P$1:$Q$48,2,FALSE)),"",IF($A40&gt;0,VLOOKUP($A40,gegevens!$P$1:$Q$48,2,FALSE),""))</f>
      </c>
      <c r="I40" s="104">
        <f>IF(ISERROR(VLOOKUP($A40,gegevens!$R$1:$S$48,2,FALSE)),"",IF($A40&gt;0,VLOOKUP($A40,gegevens!$R$1:$S$48,2,FALSE),""))</f>
        <v>1</v>
      </c>
      <c r="J40" s="104">
        <f>IF(ISERROR(VLOOKUP($A40,gegevens!$T$1:$U$48,2,FALSE)),"",IF($A40&gt;0,VLOOKUP($A40,gegevens!$T$1:$U$48,2,FALSE),""))</f>
        <v>1</v>
      </c>
      <c r="K40" s="104">
        <f>IF(ISERROR(VLOOKUP($A40,gegevens!$V$1:$W$48,2,FALSE)),"",IF($A40&gt;0,VLOOKUP($A40,gegevens!$V$1:$W$48,2,FALSE),""))</f>
      </c>
      <c r="L40" s="105">
        <f t="shared" si="3"/>
        <v>8</v>
      </c>
      <c r="M40" s="106">
        <f t="shared" si="4"/>
        <v>4</v>
      </c>
      <c r="N40" s="94">
        <f t="shared" si="5"/>
        <v>0.5</v>
      </c>
      <c r="Q40" s="95"/>
    </row>
    <row r="41" spans="1:17" ht="12.75">
      <c r="A41" s="92">
        <v>45624</v>
      </c>
      <c r="B41" s="102" t="str">
        <f>IF(A41="","",IF(ISERROR(PROPER(VLOOKUP(A41,elo!$A$2:$C$1891,2,FALSE))),"Stamnummer niet gevonden",PROPER(VLOOKUP(A41,elo!$A$2:$C$1891,2,FALSE))))</f>
        <v>Tondeleir Jasper</v>
      </c>
      <c r="C41" s="103">
        <f>IF(A41="","",IF(ISERROR(VLOOKUP(A41,elo!$A$2:$C$1891,3,FALSE)),"Fout",VLOOKUP(A41,elo!$A$2:$C$1891,3,FALSE)))</f>
        <v>1147</v>
      </c>
      <c r="D41" s="104">
        <f>IF(ISERROR(VLOOKUP($A41,gegevens!$H$1:$I$48,2,FALSE)),"",IF($A41&gt;0,VLOOKUP($A41,gegevens!H$1:I$48,2,FALSE),""))</f>
      </c>
      <c r="E41" s="104">
        <f>IF(ISERROR(VLOOKUP($A41,gegevens!$J$1:$K$48,2,FALSE)),"",IF($A41&gt;0,VLOOKUP($A41,gegevens!$J$1:$K$48,2,FALSE),""))</f>
      </c>
      <c r="F41" s="104">
        <f>IF(ISERROR(VLOOKUP($A41,gegevens!$L$1:$M$48,2,FALSE)),"",IF($A41&gt;0,VLOOKUP($A41,gegevens!$L$1:$M$48,2,FALSE),""))</f>
        <v>1</v>
      </c>
      <c r="G41" s="104">
        <f>IF(ISERROR(VLOOKUP($A41,gegevens!$N$1:$O$48,2,FALSE)),"",IF($A41&gt;0,VLOOKUP($A41,gegevens!$N$1:$O$48,2,FALSE),""))</f>
      </c>
      <c r="H41" s="104">
        <f>IF(ISERROR(VLOOKUP($A41,gegevens!$P$1:$Q$48,2,FALSE)),"",IF($A41&gt;0,VLOOKUP($A41,gegevens!$P$1:$Q$48,2,FALSE),""))</f>
        <v>3</v>
      </c>
      <c r="I41" s="104">
        <f>IF(ISERROR(VLOOKUP($A41,gegevens!$R$1:$S$48,2,FALSE)),"",IF($A41&gt;0,VLOOKUP($A41,gegevens!$R$1:$S$48,2,FALSE),""))</f>
        <v>3</v>
      </c>
      <c r="J41" s="104">
        <f>IF(ISERROR(VLOOKUP($A41,gegevens!$T$1:$U$48,2,FALSE)),"",IF($A41&gt;0,VLOOKUP($A41,gegevens!$T$1:$U$48,2,FALSE),""))</f>
      </c>
      <c r="K41" s="104">
        <f>IF(ISERROR(VLOOKUP($A41,gegevens!$V$1:$W$48,2,FALSE)),"",IF($A41&gt;0,VLOOKUP($A41,gegevens!$V$1:$W$48,2,FALSE),""))</f>
        <v>1</v>
      </c>
      <c r="L41" s="105">
        <f t="shared" si="3"/>
        <v>8</v>
      </c>
      <c r="M41" s="106">
        <f t="shared" si="4"/>
        <v>4</v>
      </c>
      <c r="N41" s="94">
        <f t="shared" si="5"/>
        <v>0.5</v>
      </c>
      <c r="Q41" s="95"/>
    </row>
    <row r="42" spans="1:17" ht="15">
      <c r="A42" s="30">
        <v>16802</v>
      </c>
      <c r="B42" s="102" t="str">
        <f>IF(A42="","",IF(ISERROR(PROPER(VLOOKUP(A42,elo!$A$2:$C$1891,2,FALSE))),"Stamnummer niet gevonden",PROPER(VLOOKUP(A42,elo!$A$2:$C$1891,2,FALSE))))</f>
        <v>Lamproye Francois</v>
      </c>
      <c r="C42" s="103">
        <f>IF(A42="","",IF(ISERROR(VLOOKUP(A42,elo!$A$2:$C$1891,3,FALSE)),"Fout",VLOOKUP(A42,elo!$A$2:$C$1891,3,FALSE)))</f>
        <v>1490</v>
      </c>
      <c r="D42" s="104">
        <f>IF(ISERROR(VLOOKUP($A42,gegevens!$H$1:$I$48,2,FALSE)),"",IF($A42&gt;0,VLOOKUP($A42,gegevens!H$1:I$48,2,FALSE),""))</f>
        <v>3</v>
      </c>
      <c r="E42" s="104">
        <f>IF(ISERROR(VLOOKUP($A42,gegevens!$J$1:$K$48,2,FALSE)),"",IF($A42&gt;0,VLOOKUP($A42,gegevens!$J$1:$K$48,2,FALSE),""))</f>
      </c>
      <c r="F42" s="104">
        <f>IF(ISERROR(VLOOKUP($A42,gegevens!$L$1:$M$48,2,FALSE)),"",IF($A42&gt;0,VLOOKUP($A42,gegevens!$L$1:$M$48,2,FALSE),""))</f>
        <v>2</v>
      </c>
      <c r="G42" s="104">
        <f>IF(ISERROR(VLOOKUP($A42,gegevens!$N$1:$O$48,2,FALSE)),"",IF($A42&gt;0,VLOOKUP($A42,gegevens!$N$1:$O$48,2,FALSE),""))</f>
        <v>1</v>
      </c>
      <c r="H42" s="104">
        <f>IF(ISERROR(VLOOKUP($A42,gegevens!$P$1:$Q$48,2,FALSE)),"",IF($A42&gt;0,VLOOKUP($A42,gegevens!$P$1:$Q$48,2,FALSE),""))</f>
        <v>1</v>
      </c>
      <c r="I42" s="104">
        <f>IF(ISERROR(VLOOKUP($A42,gegevens!$R$1:$S$48,2,FALSE)),"",IF($A42&gt;0,VLOOKUP($A42,gegevens!$R$1:$S$48,2,FALSE),""))</f>
      </c>
      <c r="J42" s="104">
        <f>IF(ISERROR(VLOOKUP($A42,gegevens!$T$1:$U$48,2,FALSE)),"",IF($A42&gt;0,VLOOKUP($A42,gegevens!$T$1:$U$48,2,FALSE),""))</f>
      </c>
      <c r="K42" s="104">
        <f>IF(ISERROR(VLOOKUP($A42,gegevens!$V$1:$W$48,2,FALSE)),"",IF($A42&gt;0,VLOOKUP($A42,gegevens!$V$1:$W$48,2,FALSE),""))</f>
        <v>1</v>
      </c>
      <c r="L42" s="105">
        <f t="shared" si="3"/>
        <v>8</v>
      </c>
      <c r="M42" s="106">
        <f t="shared" si="4"/>
        <v>5</v>
      </c>
      <c r="N42" s="94">
        <f t="shared" si="5"/>
        <v>0.3</v>
      </c>
      <c r="Q42" s="95"/>
    </row>
    <row r="43" spans="1:17" ht="15">
      <c r="A43" s="30">
        <v>18112</v>
      </c>
      <c r="B43" s="102" t="str">
        <f>IF(A43="","",IF(ISERROR(PROPER(VLOOKUP(A43,elo!$A$2:$C$1891,2,FALSE))),"Stamnummer niet gevonden",PROPER(VLOOKUP(A43,elo!$A$2:$C$1891,2,FALSE))))</f>
        <v>Choi Matthew</v>
      </c>
      <c r="C43" s="103">
        <f>IF(A43="","",IF(ISERROR(VLOOKUP(A43,elo!$A$2:$C$1891,3,FALSE)),"Fout",VLOOKUP(A43,elo!$A$2:$C$1891,3,FALSE)))</f>
        <v>1185</v>
      </c>
      <c r="D43" s="104">
        <f>IF(ISERROR(VLOOKUP($A43,gegevens!$H$1:$I$48,2,FALSE)),"",IF($A43&gt;0,VLOOKUP($A43,gegevens!H$1:I$48,2,FALSE),""))</f>
        <v>1</v>
      </c>
      <c r="E43" s="104">
        <f>IF(ISERROR(VLOOKUP($A43,gegevens!$J$1:$K$48,2,FALSE)),"",IF($A43&gt;0,VLOOKUP($A43,gegevens!$J$1:$K$48,2,FALSE),""))</f>
      </c>
      <c r="F43" s="104">
        <f>IF(ISERROR(VLOOKUP($A43,gegevens!$L$1:$M$48,2,FALSE)),"",IF($A43&gt;0,VLOOKUP($A43,gegevens!$L$1:$M$48,2,FALSE),""))</f>
        <v>3</v>
      </c>
      <c r="G43" s="104">
        <f>IF(ISERROR(VLOOKUP($A43,gegevens!$N$1:$O$48,2,FALSE)),"",IF($A43&gt;0,VLOOKUP($A43,gegevens!$N$1:$O$48,2,FALSE),""))</f>
      </c>
      <c r="H43" s="104">
        <f>IF(ISERROR(VLOOKUP($A43,gegevens!$P$1:$Q$48,2,FALSE)),"",IF($A43&gt;0,VLOOKUP($A43,gegevens!$P$1:$Q$48,2,FALSE),""))</f>
      </c>
      <c r="I43" s="104">
        <f>IF(ISERROR(VLOOKUP($A43,gegevens!$R$1:$S$48,2,FALSE)),"",IF($A43&gt;0,VLOOKUP($A43,gegevens!$R$1:$S$48,2,FALSE),""))</f>
      </c>
      <c r="J43" s="104">
        <f>IF(ISERROR(VLOOKUP($A43,gegevens!$T$1:$U$48,2,FALSE)),"",IF($A43&gt;0,VLOOKUP($A43,gegevens!$T$1:$U$48,2,FALSE),""))</f>
      </c>
      <c r="K43" s="104">
        <f>IF(ISERROR(VLOOKUP($A43,gegevens!$V$1:$W$48,2,FALSE)),"",IF($A43&gt;0,VLOOKUP($A43,gegevens!$V$1:$W$48,2,FALSE),""))</f>
        <v>3</v>
      </c>
      <c r="L43" s="105">
        <f t="shared" si="3"/>
        <v>7</v>
      </c>
      <c r="M43" s="106">
        <f t="shared" si="4"/>
        <v>3</v>
      </c>
      <c r="N43" s="94">
        <f t="shared" si="5"/>
        <v>0.6666666666666666</v>
      </c>
      <c r="Q43" s="95"/>
    </row>
    <row r="44" spans="1:17" ht="12.75">
      <c r="A44" s="92">
        <v>35998</v>
      </c>
      <c r="B44" s="102" t="str">
        <f>IF(A44="","",IF(ISERROR(PROPER(VLOOKUP(A44,elo!$A$2:$C$1891,2,FALSE))),"Stamnummer niet gevonden",PROPER(VLOOKUP(A44,elo!$A$2:$C$1891,2,FALSE))))</f>
        <v>Keerstock Eddy</v>
      </c>
      <c r="C44" s="103">
        <f>IF(A44="","",IF(ISERROR(VLOOKUP(A44,elo!$A$2:$C$1891,3,FALSE)),"Fout",VLOOKUP(A44,elo!$A$2:$C$1891,3,FALSE)))</f>
        <v>1364</v>
      </c>
      <c r="D44" s="104">
        <f>IF(ISERROR(VLOOKUP($A44,gegevens!$H$1:$I$48,2,FALSE)),"",IF($A44&gt;0,VLOOKUP($A44,gegevens!H$1:I$48,2,FALSE),""))</f>
      </c>
      <c r="E44" s="104">
        <f>IF(ISERROR(VLOOKUP($A44,gegevens!$J$1:$K$48,2,FALSE)),"",IF($A44&gt;0,VLOOKUP($A44,gegevens!$J$1:$K$48,2,FALSE),""))</f>
      </c>
      <c r="F44" s="104">
        <f>IF(ISERROR(VLOOKUP($A44,gegevens!$L$1:$M$48,2,FALSE)),"",IF($A44&gt;0,VLOOKUP($A44,gegevens!$L$1:$M$48,2,FALSE),""))</f>
        <v>2</v>
      </c>
      <c r="G44" s="104">
        <f>IF(ISERROR(VLOOKUP($A44,gegevens!$N$1:$O$48,2,FALSE)),"",IF($A44&gt;0,VLOOKUP($A44,gegevens!$N$1:$O$48,2,FALSE),""))</f>
      </c>
      <c r="H44" s="104">
        <f>IF(ISERROR(VLOOKUP($A44,gegevens!$P$1:$Q$48,2,FALSE)),"",IF($A44&gt;0,VLOOKUP($A44,gegevens!$P$1:$Q$48,2,FALSE),""))</f>
      </c>
      <c r="I44" s="104">
        <f>IF(ISERROR(VLOOKUP($A44,gegevens!$R$1:$S$48,2,FALSE)),"",IF($A44&gt;0,VLOOKUP($A44,gegevens!$R$1:$S$48,2,FALSE),""))</f>
        <v>2</v>
      </c>
      <c r="J44" s="104">
        <f>IF(ISERROR(VLOOKUP($A44,gegevens!$T$1:$U$48,2,FALSE)),"",IF($A44&gt;0,VLOOKUP($A44,gegevens!$T$1:$U$48,2,FALSE),""))</f>
      </c>
      <c r="K44" s="104">
        <f>IF(ISERROR(VLOOKUP($A44,gegevens!$V$1:$W$48,2,FALSE)),"",IF($A44&gt;0,VLOOKUP($A44,gegevens!$V$1:$W$48,2,FALSE),""))</f>
        <v>3</v>
      </c>
      <c r="L44" s="105">
        <f t="shared" si="3"/>
        <v>7</v>
      </c>
      <c r="M44" s="106">
        <f t="shared" si="4"/>
        <v>3</v>
      </c>
      <c r="N44" s="94">
        <f t="shared" si="5"/>
        <v>0.6666666666666666</v>
      </c>
      <c r="Q44" s="95"/>
    </row>
    <row r="45" spans="1:17" ht="12.75">
      <c r="A45" s="92">
        <v>50067</v>
      </c>
      <c r="B45" s="102" t="str">
        <f>IF(A45="","",IF(ISERROR(PROPER(VLOOKUP(A45,elo!$A$2:$C$1891,2,FALSE))),"Stamnummer niet gevonden",PROPER(VLOOKUP(A45,elo!$A$2:$C$1891,2,FALSE))))</f>
        <v>Van Heddeghem Klaas</v>
      </c>
      <c r="C45" s="103">
        <f>IF(A45="","",IF(ISERROR(VLOOKUP(A45,elo!$A$2:$C$1891,3,FALSE)),"Fout",VLOOKUP(A45,elo!$A$2:$C$1891,3,FALSE)))</f>
        <v>1578</v>
      </c>
      <c r="D45" s="104">
        <f>IF(ISERROR(VLOOKUP($A45,gegevens!$H$1:$I$48,2,FALSE)),"",IF($A45&gt;0,VLOOKUP($A45,gegevens!H$1:I$48,2,FALSE),""))</f>
      </c>
      <c r="E45" s="104">
        <f>IF(ISERROR(VLOOKUP($A45,gegevens!$J$1:$K$48,2,FALSE)),"",IF($A45&gt;0,VLOOKUP($A45,gegevens!$J$1:$K$48,2,FALSE),""))</f>
      </c>
      <c r="F45" s="104">
        <f>IF(ISERROR(VLOOKUP($A45,gegevens!$L$1:$M$48,2,FALSE)),"",IF($A45&gt;0,VLOOKUP($A45,gegevens!$L$1:$M$48,2,FALSE),""))</f>
      </c>
      <c r="G45" s="104">
        <f>IF(ISERROR(VLOOKUP($A45,gegevens!$N$1:$O$48,2,FALSE)),"",IF($A45&gt;0,VLOOKUP($A45,gegevens!$N$1:$O$48,2,FALSE),""))</f>
      </c>
      <c r="H45" s="104">
        <f>IF(ISERROR(VLOOKUP($A45,gegevens!$P$1:$Q$48,2,FALSE)),"",IF($A45&gt;0,VLOOKUP($A45,gegevens!$P$1:$Q$48,2,FALSE),""))</f>
        <v>3</v>
      </c>
      <c r="I45" s="104">
        <f>IF(ISERROR(VLOOKUP($A45,gegevens!$R$1:$S$48,2,FALSE)),"",IF($A45&gt;0,VLOOKUP($A45,gegevens!$R$1:$S$48,2,FALSE),""))</f>
      </c>
      <c r="J45" s="104">
        <f>IF(ISERROR(VLOOKUP($A45,gegevens!$T$1:$U$48,2,FALSE)),"",IF($A45&gt;0,VLOOKUP($A45,gegevens!$T$1:$U$48,2,FALSE),""))</f>
        <v>1</v>
      </c>
      <c r="K45" s="104">
        <f>IF(ISERROR(VLOOKUP($A45,gegevens!$V$1:$W$48,2,FALSE)),"",IF($A45&gt;0,VLOOKUP($A45,gegevens!$V$1:$W$48,2,FALSE),""))</f>
        <v>3</v>
      </c>
      <c r="L45" s="105">
        <f t="shared" si="3"/>
        <v>7</v>
      </c>
      <c r="M45" s="106">
        <f t="shared" si="4"/>
        <v>3</v>
      </c>
      <c r="N45" s="94">
        <f t="shared" si="5"/>
        <v>0.6666666666666666</v>
      </c>
      <c r="Q45" s="95"/>
    </row>
    <row r="46" spans="1:17" ht="15">
      <c r="A46" s="29">
        <v>41556</v>
      </c>
      <c r="B46" s="102" t="str">
        <f>IF(A46="","",IF(ISERROR(PROPER(VLOOKUP(A46,elo!$A$2:$C$1891,2,FALSE))),"Stamnummer niet gevonden",PROPER(VLOOKUP(A46,elo!$A$2:$C$1891,2,FALSE))))</f>
        <v>Laureyssens Jacques</v>
      </c>
      <c r="C46" s="103">
        <f>IF(A46="","",IF(ISERROR(VLOOKUP(A46,elo!$A$2:$C$1891,3,FALSE)),"Fout",VLOOKUP(A46,elo!$A$2:$C$1891,3,FALSE)))</f>
        <v>1460</v>
      </c>
      <c r="D46" s="104">
        <f>IF(ISERROR(VLOOKUP($A46,gegevens!$H$1:$I$48,2,FALSE)),"",IF($A46&gt;0,VLOOKUP($A46,gegevens!H$1:I$48,2,FALSE),""))</f>
        <v>2</v>
      </c>
      <c r="E46" s="104">
        <f>IF(ISERROR(VLOOKUP($A46,gegevens!$J$1:$K$48,2,FALSE)),"",IF($A46&gt;0,VLOOKUP($A46,gegevens!$J$1:$K$48,2,FALSE),""))</f>
        <v>1</v>
      </c>
      <c r="F46" s="104">
        <f>IF(ISERROR(VLOOKUP($A46,gegevens!$L$1:$M$48,2,FALSE)),"",IF($A46&gt;0,VLOOKUP($A46,gegevens!$L$1:$M$48,2,FALSE),""))</f>
        <v>3</v>
      </c>
      <c r="G46" s="104">
        <f>IF(ISERROR(VLOOKUP($A46,gegevens!$N$1:$O$48,2,FALSE)),"",IF($A46&gt;0,VLOOKUP($A46,gegevens!$N$1:$O$48,2,FALSE),""))</f>
        <v>1</v>
      </c>
      <c r="H46" s="104">
        <f>IF(ISERROR(VLOOKUP($A46,gegevens!$P$1:$Q$48,2,FALSE)),"",IF($A46&gt;0,VLOOKUP($A46,gegevens!$P$1:$Q$48,2,FALSE),""))</f>
      </c>
      <c r="I46" s="104">
        <f>IF(ISERROR(VLOOKUP($A46,gegevens!$R$1:$S$48,2,FALSE)),"",IF($A46&gt;0,VLOOKUP($A46,gegevens!$R$1:$S$48,2,FALSE),""))</f>
      </c>
      <c r="J46" s="104">
        <f>IF(ISERROR(VLOOKUP($A46,gegevens!$T$1:$U$48,2,FALSE)),"",IF($A46&gt;0,VLOOKUP($A46,gegevens!$T$1:$U$48,2,FALSE),""))</f>
      </c>
      <c r="K46" s="104">
        <f>IF(ISERROR(VLOOKUP($A46,gegevens!$V$1:$W$48,2,FALSE)),"",IF($A46&gt;0,VLOOKUP($A46,gegevens!$V$1:$W$48,2,FALSE),""))</f>
      </c>
      <c r="L46" s="105">
        <f t="shared" si="3"/>
        <v>7</v>
      </c>
      <c r="M46" s="106">
        <f t="shared" si="4"/>
        <v>4</v>
      </c>
      <c r="N46" s="94">
        <f t="shared" si="5"/>
        <v>0.375</v>
      </c>
      <c r="Q46" s="95"/>
    </row>
    <row r="47" spans="1:17" ht="12.75">
      <c r="A47" s="92">
        <v>46400</v>
      </c>
      <c r="B47" s="102" t="str">
        <f>IF(A47="","",IF(ISERROR(PROPER(VLOOKUP(A47,elo!$A$2:$C$1891,2,FALSE))),"Stamnummer niet gevonden",PROPER(VLOOKUP(A47,elo!$A$2:$C$1891,2,FALSE))))</f>
        <v>Raepsaet Joannes</v>
      </c>
      <c r="C47" s="103">
        <f>IF(A47="","",IF(ISERROR(VLOOKUP(A47,elo!$A$2:$C$1891,3,FALSE)),"Fout",VLOOKUP(A47,elo!$A$2:$C$1891,3,FALSE)))</f>
        <v>1447</v>
      </c>
      <c r="D47" s="104">
        <f>IF(ISERROR(VLOOKUP($A47,gegevens!$H$1:$I$48,2,FALSE)),"",IF($A47&gt;0,VLOOKUP($A47,gegevens!H$1:I$48,2,FALSE),""))</f>
      </c>
      <c r="E47" s="104">
        <f>IF(ISERROR(VLOOKUP($A47,gegevens!$J$1:$K$48,2,FALSE)),"",IF($A47&gt;0,VLOOKUP($A47,gegevens!$J$1:$K$48,2,FALSE),""))</f>
      </c>
      <c r="F47" s="104">
        <f>IF(ISERROR(VLOOKUP($A47,gegevens!$L$1:$M$48,2,FALSE)),"",IF($A47&gt;0,VLOOKUP($A47,gegevens!$L$1:$M$48,2,FALSE),""))</f>
      </c>
      <c r="G47" s="104">
        <f>IF(ISERROR(VLOOKUP($A47,gegevens!$N$1:$O$48,2,FALSE)),"",IF($A47&gt;0,VLOOKUP($A47,gegevens!$N$1:$O$48,2,FALSE),""))</f>
        <v>3</v>
      </c>
      <c r="H47" s="104">
        <f>IF(ISERROR(VLOOKUP($A47,gegevens!$P$1:$Q$48,2,FALSE)),"",IF($A47&gt;0,VLOOKUP($A47,gegevens!$P$1:$Q$48,2,FALSE),""))</f>
        <v>1</v>
      </c>
      <c r="I47" s="104">
        <f>IF(ISERROR(VLOOKUP($A47,gegevens!$R$1:$S$48,2,FALSE)),"",IF($A47&gt;0,VLOOKUP($A47,gegevens!$R$1:$S$48,2,FALSE),""))</f>
        <v>2</v>
      </c>
      <c r="J47" s="104">
        <f>IF(ISERROR(VLOOKUP($A47,gegevens!$T$1:$U$48,2,FALSE)),"",IF($A47&gt;0,VLOOKUP($A47,gegevens!$T$1:$U$48,2,FALSE),""))</f>
        <v>1</v>
      </c>
      <c r="K47" s="104">
        <f>IF(ISERROR(VLOOKUP($A47,gegevens!$V$1:$W$48,2,FALSE)),"",IF($A47&gt;0,VLOOKUP($A47,gegevens!$V$1:$W$48,2,FALSE),""))</f>
      </c>
      <c r="L47" s="105">
        <f t="shared" si="3"/>
        <v>7</v>
      </c>
      <c r="M47" s="106">
        <f t="shared" si="4"/>
        <v>4</v>
      </c>
      <c r="N47" s="94">
        <f t="shared" si="5"/>
        <v>0.375</v>
      </c>
      <c r="Q47" s="95"/>
    </row>
    <row r="48" spans="1:17" ht="15">
      <c r="A48" s="19">
        <v>6564</v>
      </c>
      <c r="B48" s="102" t="str">
        <f>IF(A48="","",IF(ISERROR(PROPER(VLOOKUP(A48,elo!$A$2:$C$1891,2,FALSE))),"Stamnummer niet gevonden",PROPER(VLOOKUP(A48,elo!$A$2:$C$1891,2,FALSE))))</f>
        <v>Kint Jean</v>
      </c>
      <c r="C48" s="103">
        <f>IF(A48="","",IF(ISERROR(VLOOKUP(A48,elo!$A$2:$C$1891,3,FALSE)),"Fout",VLOOKUP(A48,elo!$A$2:$C$1891,3,FALSE)))</f>
        <v>1434</v>
      </c>
      <c r="D48" s="104">
        <f>IF(ISERROR(VLOOKUP($A48,gegevens!$H$1:$I$48,2,FALSE)),"",IF($A48&gt;0,VLOOKUP($A48,gegevens!H$1:I$48,2,FALSE),""))</f>
        <v>1</v>
      </c>
      <c r="E48" s="104">
        <f>IF(ISERROR(VLOOKUP($A48,gegevens!$J$1:$K$48,2,FALSE)),"",IF($A48&gt;0,VLOOKUP($A48,gegevens!$J$1:$K$48,2,FALSE),""))</f>
        <v>1</v>
      </c>
      <c r="F48" s="104">
        <f>IF(ISERROR(VLOOKUP($A48,gegevens!$L$1:$M$48,2,FALSE)),"",IF($A48&gt;0,VLOOKUP($A48,gegevens!$L$1:$M$48,2,FALSE),""))</f>
        <v>1</v>
      </c>
      <c r="G48" s="104">
        <f>IF(ISERROR(VLOOKUP($A48,gegevens!$N$1:$O$48,2,FALSE)),"",IF($A48&gt;0,VLOOKUP($A48,gegevens!$N$1:$O$48,2,FALSE),""))</f>
      </c>
      <c r="H48" s="104">
        <f>IF(ISERROR(VLOOKUP($A48,gegevens!$P$1:$Q$48,2,FALSE)),"",IF($A48&gt;0,VLOOKUP($A48,gegevens!$P$1:$Q$48,2,FALSE),""))</f>
        <v>1</v>
      </c>
      <c r="I48" s="104">
        <f>IF(ISERROR(VLOOKUP($A48,gegevens!$R$1:$S$48,2,FALSE)),"",IF($A48&gt;0,VLOOKUP($A48,gegevens!$R$1:$S$48,2,FALSE),""))</f>
      </c>
      <c r="J48" s="104">
        <f>IF(ISERROR(VLOOKUP($A48,gegevens!$T$1:$U$48,2,FALSE)),"",IF($A48&gt;0,VLOOKUP($A48,gegevens!$T$1:$U$48,2,FALSE),""))</f>
        <v>2</v>
      </c>
      <c r="K48" s="104">
        <f>IF(ISERROR(VLOOKUP($A48,gegevens!$V$1:$W$48,2,FALSE)),"",IF($A48&gt;0,VLOOKUP($A48,gegevens!$V$1:$W$48,2,FALSE),""))</f>
        <v>1</v>
      </c>
      <c r="L48" s="105">
        <f t="shared" si="3"/>
        <v>7</v>
      </c>
      <c r="M48" s="106">
        <f t="shared" si="4"/>
        <v>6</v>
      </c>
      <c r="N48" s="94">
        <f t="shared" si="5"/>
        <v>0.08333333333333333</v>
      </c>
      <c r="Q48" s="95"/>
    </row>
    <row r="49" spans="1:17" ht="15">
      <c r="A49" s="28">
        <v>10283</v>
      </c>
      <c r="B49" s="102" t="str">
        <f>IF(A49="","",IF(ISERROR(PROPER(VLOOKUP(A49,elo!$A$2:$C$1891,2,FALSE))),"Stamnummer niet gevonden",PROPER(VLOOKUP(A49,elo!$A$2:$C$1891,2,FALSE))))</f>
        <v>Van Houtte Randy</v>
      </c>
      <c r="C49" s="103">
        <f>IF(A49="","",IF(ISERROR(VLOOKUP(A49,elo!$A$2:$C$1891,3,FALSE)),"Fout",VLOOKUP(A49,elo!$A$2:$C$1891,3,FALSE)))</f>
        <v>1416</v>
      </c>
      <c r="D49" s="104">
        <f>IF(ISERROR(VLOOKUP($A49,gegevens!$H$1:$I$48,2,FALSE)),"",IF($A49&gt;0,VLOOKUP($A49,gegevens!H$1:I$48,2,FALSE),""))</f>
        <v>3</v>
      </c>
      <c r="E49" s="104">
        <f>IF(ISERROR(VLOOKUP($A49,gegevens!$J$1:$K$48,2,FALSE)),"",IF($A49&gt;0,VLOOKUP($A49,gegevens!$J$1:$K$48,2,FALSE),""))</f>
        <v>1</v>
      </c>
      <c r="F49" s="104">
        <f>IF(ISERROR(VLOOKUP($A49,gegevens!$L$1:$M$48,2,FALSE)),"",IF($A49&gt;0,VLOOKUP($A49,gegevens!$L$1:$M$48,2,FALSE),""))</f>
        <v>2</v>
      </c>
      <c r="G49" s="104">
        <f>IF(ISERROR(VLOOKUP($A49,gegevens!$N$1:$O$48,2,FALSE)),"",IF($A49&gt;0,VLOOKUP($A49,gegevens!$N$1:$O$48,2,FALSE),""))</f>
      </c>
      <c r="H49" s="104">
        <f>IF(ISERROR(VLOOKUP($A49,gegevens!$P$1:$Q$48,2,FALSE)),"",IF($A49&gt;0,VLOOKUP($A49,gegevens!$P$1:$Q$48,2,FALSE),""))</f>
      </c>
      <c r="I49" s="104">
        <f>IF(ISERROR(VLOOKUP($A49,gegevens!$R$1:$S$48,2,FALSE)),"",IF($A49&gt;0,VLOOKUP($A49,gegevens!$R$1:$S$48,2,FALSE),""))</f>
      </c>
      <c r="J49" s="104">
        <f>IF(ISERROR(VLOOKUP($A49,gegevens!$T$1:$U$48,2,FALSE)),"",IF($A49&gt;0,VLOOKUP($A49,gegevens!$T$1:$U$48,2,FALSE),""))</f>
      </c>
      <c r="K49" s="104">
        <f>IF(ISERROR(VLOOKUP($A49,gegevens!$V$1:$W$48,2,FALSE)),"",IF($A49&gt;0,VLOOKUP($A49,gegevens!$V$1:$W$48,2,FALSE),""))</f>
      </c>
      <c r="L49" s="105">
        <f t="shared" si="3"/>
        <v>6</v>
      </c>
      <c r="M49" s="106">
        <f t="shared" si="4"/>
        <v>3</v>
      </c>
      <c r="N49" s="94">
        <f t="shared" si="5"/>
        <v>0.5</v>
      </c>
      <c r="Q49" s="95"/>
    </row>
    <row r="50" spans="1:17" ht="15">
      <c r="A50" s="16">
        <v>4898</v>
      </c>
      <c r="B50" s="102" t="str">
        <f>IF(A50="","",IF(ISERROR(PROPER(VLOOKUP(A50,elo!$A$2:$C$1891,2,FALSE))),"Stamnummer niet gevonden",PROPER(VLOOKUP(A50,elo!$A$2:$C$1891,2,FALSE))))</f>
        <v>Vermeulen Danny</v>
      </c>
      <c r="C50" s="103">
        <f>IF(A50="","",IF(ISERROR(VLOOKUP(A50,elo!$A$2:$C$1891,3,FALSE)),"Fout",VLOOKUP(A50,elo!$A$2:$C$1891,3,FALSE)))</f>
        <v>1550</v>
      </c>
      <c r="D50" s="104">
        <f>IF(ISERROR(VLOOKUP($A50,gegevens!$H$1:$I$48,2,FALSE)),"",IF($A50&gt;0,VLOOKUP($A50,gegevens!H$1:I$48,2,FALSE),""))</f>
        <v>3</v>
      </c>
      <c r="E50" s="104">
        <f>IF(ISERROR(VLOOKUP($A50,gegevens!$J$1:$K$48,2,FALSE)),"",IF($A50&gt;0,VLOOKUP($A50,gegevens!$J$1:$K$48,2,FALSE),""))</f>
      </c>
      <c r="F50" s="104">
        <f>IF(ISERROR(VLOOKUP($A50,gegevens!$L$1:$M$48,2,FALSE)),"",IF($A50&gt;0,VLOOKUP($A50,gegevens!$L$1:$M$48,2,FALSE),""))</f>
        <v>2</v>
      </c>
      <c r="G50" s="104">
        <f>IF(ISERROR(VLOOKUP($A50,gegevens!$N$1:$O$48,2,FALSE)),"",IF($A50&gt;0,VLOOKUP($A50,gegevens!$N$1:$O$48,2,FALSE),""))</f>
      </c>
      <c r="H50" s="104">
        <f>IF(ISERROR(VLOOKUP($A50,gegevens!$P$1:$Q$48,2,FALSE)),"",IF($A50&gt;0,VLOOKUP($A50,gegevens!$P$1:$Q$48,2,FALSE),""))</f>
      </c>
      <c r="I50" s="104">
        <f>IF(ISERROR(VLOOKUP($A50,gegevens!$R$1:$S$48,2,FALSE)),"",IF($A50&gt;0,VLOOKUP($A50,gegevens!$R$1:$S$48,2,FALSE),""))</f>
      </c>
      <c r="J50" s="104">
        <f>IF(ISERROR(VLOOKUP($A50,gegevens!$T$1:$U$48,2,FALSE)),"",IF($A50&gt;0,VLOOKUP($A50,gegevens!$T$1:$U$48,2,FALSE),""))</f>
        <v>1</v>
      </c>
      <c r="K50" s="104">
        <f>IF(ISERROR(VLOOKUP($A50,gegevens!$V$1:$W$48,2,FALSE)),"",IF($A50&gt;0,VLOOKUP($A50,gegevens!$V$1:$W$48,2,FALSE),""))</f>
      </c>
      <c r="L50" s="105">
        <f t="shared" si="3"/>
        <v>6</v>
      </c>
      <c r="M50" s="106">
        <f t="shared" si="4"/>
        <v>3</v>
      </c>
      <c r="N50" s="94">
        <f t="shared" si="5"/>
        <v>0.5</v>
      </c>
      <c r="Q50" s="95"/>
    </row>
    <row r="51" spans="1:17" ht="15">
      <c r="A51" s="16">
        <v>49743</v>
      </c>
      <c r="B51" s="102" t="str">
        <f>IF(A51="","",IF(ISERROR(PROPER(VLOOKUP(A51,elo!$A$2:$C$1891,2,FALSE))),"Stamnummer niet gevonden",PROPER(VLOOKUP(A51,elo!$A$2:$C$1891,2,FALSE))))</f>
        <v>Matthys Johan</v>
      </c>
      <c r="C51" s="103">
        <f>IF(A51="","",IF(ISERROR(VLOOKUP(A51,elo!$A$2:$C$1891,3,FALSE)),"Fout",VLOOKUP(A51,elo!$A$2:$C$1891,3,FALSE)))</f>
        <v>1494</v>
      </c>
      <c r="D51" s="104">
        <f>IF(ISERROR(VLOOKUP($A51,gegevens!$H$1:$I$48,2,FALSE)),"",IF($A51&gt;0,VLOOKUP($A51,gegevens!H$1:I$48,2,FALSE),""))</f>
      </c>
      <c r="E51" s="104">
        <f>IF(ISERROR(VLOOKUP($A51,gegevens!$J$1:$K$48,2,FALSE)),"",IF($A51&gt;0,VLOOKUP($A51,gegevens!$J$1:$K$48,2,FALSE),""))</f>
        <v>3</v>
      </c>
      <c r="F51" s="104">
        <f>IF(ISERROR(VLOOKUP($A51,gegevens!$L$1:$M$48,2,FALSE)),"",IF($A51&gt;0,VLOOKUP($A51,gegevens!$L$1:$M$48,2,FALSE),""))</f>
        <v>2</v>
      </c>
      <c r="G51" s="104">
        <f>IF(ISERROR(VLOOKUP($A51,gegevens!$N$1:$O$48,2,FALSE)),"",IF($A51&gt;0,VLOOKUP($A51,gegevens!$N$1:$O$48,2,FALSE),""))</f>
      </c>
      <c r="H51" s="104">
        <f>IF(ISERROR(VLOOKUP($A51,gegevens!$P$1:$Q$48,2,FALSE)),"",IF($A51&gt;0,VLOOKUP($A51,gegevens!$P$1:$Q$48,2,FALSE),""))</f>
      </c>
      <c r="I51" s="104">
        <f>IF(ISERROR(VLOOKUP($A51,gegevens!$R$1:$S$48,2,FALSE)),"",IF($A51&gt;0,VLOOKUP($A51,gegevens!$R$1:$S$48,2,FALSE),""))</f>
      </c>
      <c r="J51" s="104">
        <f>IF(ISERROR(VLOOKUP($A51,gegevens!$T$1:$U$48,2,FALSE)),"",IF($A51&gt;0,VLOOKUP($A51,gegevens!$T$1:$U$48,2,FALSE),""))</f>
      </c>
      <c r="K51" s="104">
        <f>IF(ISERROR(VLOOKUP($A51,gegevens!$V$1:$W$48,2,FALSE)),"",IF($A51&gt;0,VLOOKUP($A51,gegevens!$V$1:$W$48,2,FALSE),""))</f>
        <v>1</v>
      </c>
      <c r="L51" s="105">
        <f t="shared" si="3"/>
        <v>6</v>
      </c>
      <c r="M51" s="106">
        <f t="shared" si="4"/>
        <v>3</v>
      </c>
      <c r="N51" s="94">
        <f t="shared" si="5"/>
        <v>0.5</v>
      </c>
      <c r="Q51" s="95"/>
    </row>
    <row r="52" spans="1:17" ht="15">
      <c r="A52" s="16">
        <v>47589</v>
      </c>
      <c r="B52" s="102" t="str">
        <f>IF(A52="","",IF(ISERROR(PROPER(VLOOKUP(A52,elo!$A$2:$C$1891,2,FALSE))),"Stamnummer niet gevonden",PROPER(VLOOKUP(A52,elo!$A$2:$C$1891,2,FALSE))))</f>
        <v>Claeys Patrick</v>
      </c>
      <c r="C52" s="103">
        <f>IF(A52="","",IF(ISERROR(VLOOKUP(A52,elo!$A$2:$C$1891,3,FALSE)),"Fout",VLOOKUP(A52,elo!$A$2:$C$1891,3,FALSE)))</f>
        <v>1539</v>
      </c>
      <c r="D52" s="104">
        <f>IF(ISERROR(VLOOKUP($A52,gegevens!$H$1:$I$48,2,FALSE)),"",IF($A52&gt;0,VLOOKUP($A52,gegevens!H$1:I$48,2,FALSE),""))</f>
      </c>
      <c r="E52" s="104">
        <f>IF(ISERROR(VLOOKUP($A52,gegevens!$J$1:$K$48,2,FALSE)),"",IF($A52&gt;0,VLOOKUP($A52,gegevens!$J$1:$K$48,2,FALSE),""))</f>
        <v>3</v>
      </c>
      <c r="F52" s="104">
        <f>IF(ISERROR(VLOOKUP($A52,gegevens!$L$1:$M$48,2,FALSE)),"",IF($A52&gt;0,VLOOKUP($A52,gegevens!$L$1:$M$48,2,FALSE),""))</f>
        <v>1</v>
      </c>
      <c r="G52" s="104">
        <f>IF(ISERROR(VLOOKUP($A52,gegevens!$N$1:$O$48,2,FALSE)),"",IF($A52&gt;0,VLOOKUP($A52,gegevens!$N$1:$O$48,2,FALSE),""))</f>
      </c>
      <c r="H52" s="104">
        <f>IF(ISERROR(VLOOKUP($A52,gegevens!$P$1:$Q$48,2,FALSE)),"",IF($A52&gt;0,VLOOKUP($A52,gegevens!$P$1:$Q$48,2,FALSE),""))</f>
        <v>1</v>
      </c>
      <c r="I52" s="104">
        <f>IF(ISERROR(VLOOKUP($A52,gegevens!$R$1:$S$48,2,FALSE)),"",IF($A52&gt;0,VLOOKUP($A52,gegevens!$R$1:$S$48,2,FALSE),""))</f>
      </c>
      <c r="J52" s="104">
        <f>IF(ISERROR(VLOOKUP($A52,gegevens!$T$1:$U$48,2,FALSE)),"",IF($A52&gt;0,VLOOKUP($A52,gegevens!$T$1:$U$48,2,FALSE),""))</f>
        <v>1</v>
      </c>
      <c r="K52" s="104">
        <f>IF(ISERROR(VLOOKUP($A52,gegevens!$V$1:$W$48,2,FALSE)),"",IF($A52&gt;0,VLOOKUP($A52,gegevens!$V$1:$W$48,2,FALSE),""))</f>
      </c>
      <c r="L52" s="105">
        <f t="shared" si="3"/>
        <v>6</v>
      </c>
      <c r="M52" s="106">
        <f t="shared" si="4"/>
        <v>4</v>
      </c>
      <c r="N52" s="94">
        <f t="shared" si="5"/>
        <v>0.25</v>
      </c>
      <c r="Q52" s="95"/>
    </row>
    <row r="53" spans="1:17" ht="12.75">
      <c r="A53" s="90">
        <v>42781</v>
      </c>
      <c r="B53" s="102" t="str">
        <f>IF(A53="","",IF(ISERROR(PROPER(VLOOKUP(A53,elo!$A$2:$C$1891,2,FALSE))),"Stamnummer niet gevonden",PROPER(VLOOKUP(A53,elo!$A$2:$C$1891,2,FALSE))))</f>
        <v>Bral Patrick</v>
      </c>
      <c r="C53" s="103">
        <f>IF(A53="","",IF(ISERROR(VLOOKUP(A53,elo!$A$2:$C$1891,3,FALSE)),"Fout",VLOOKUP(A53,elo!$A$2:$C$1891,3,FALSE)))</f>
        <v>1495</v>
      </c>
      <c r="D53" s="104">
        <f>IF(ISERROR(VLOOKUP($A53,gegevens!$H$1:$I$48,2,FALSE)),"",IF($A53&gt;0,VLOOKUP($A53,gegevens!H$1:I$48,2,FALSE),""))</f>
      </c>
      <c r="E53" s="104">
        <f>IF(ISERROR(VLOOKUP($A53,gegevens!$J$1:$K$48,2,FALSE)),"",IF($A53&gt;0,VLOOKUP($A53,gegevens!$J$1:$K$48,2,FALSE),""))</f>
        <v>1</v>
      </c>
      <c r="F53" s="104">
        <f>IF(ISERROR(VLOOKUP($A53,gegevens!$L$1:$M$48,2,FALSE)),"",IF($A53&gt;0,VLOOKUP($A53,gegevens!$L$1:$M$48,2,FALSE),""))</f>
        <v>1</v>
      </c>
      <c r="G53" s="104">
        <f>IF(ISERROR(VLOOKUP($A53,gegevens!$N$1:$O$48,2,FALSE)),"",IF($A53&gt;0,VLOOKUP($A53,gegevens!$N$1:$O$48,2,FALSE),""))</f>
      </c>
      <c r="H53" s="104">
        <f>IF(ISERROR(VLOOKUP($A53,gegevens!$P$1:$Q$48,2,FALSE)),"",IF($A53&gt;0,VLOOKUP($A53,gegevens!$P$1:$Q$48,2,FALSE),""))</f>
        <v>1</v>
      </c>
      <c r="I53" s="104">
        <f>IF(ISERROR(VLOOKUP($A53,gegevens!$R$1:$S$48,2,FALSE)),"",IF($A53&gt;0,VLOOKUP($A53,gegevens!$R$1:$S$48,2,FALSE),""))</f>
      </c>
      <c r="J53" s="104">
        <f>IF(ISERROR(VLOOKUP($A53,gegevens!$T$1:$U$48,2,FALSE)),"",IF($A53&gt;0,VLOOKUP($A53,gegevens!$T$1:$U$48,2,FALSE),""))</f>
        <v>2</v>
      </c>
      <c r="K53" s="104">
        <f>IF(ISERROR(VLOOKUP($A53,gegevens!$V$1:$W$48,2,FALSE)),"",IF($A53&gt;0,VLOOKUP($A53,gegevens!$V$1:$W$48,2,FALSE),""))</f>
        <v>1</v>
      </c>
      <c r="L53" s="105">
        <f t="shared" si="3"/>
        <v>6</v>
      </c>
      <c r="M53" s="106">
        <f t="shared" si="4"/>
        <v>5</v>
      </c>
      <c r="N53" s="94">
        <f t="shared" si="5"/>
        <v>0.1</v>
      </c>
      <c r="Q53" s="95"/>
    </row>
    <row r="54" spans="1:17" ht="15">
      <c r="A54" s="16">
        <v>45900</v>
      </c>
      <c r="B54" s="102" t="str">
        <f>IF(A54="","",IF(ISERROR(PROPER(VLOOKUP(A54,elo!$A$2:$C$1891,2,FALSE))),"Stamnummer niet gevonden",PROPER(VLOOKUP(A54,elo!$A$2:$C$1891,2,FALSE))))</f>
        <v>Vandekerckhove Ava</v>
      </c>
      <c r="C54" s="103">
        <f>IF(A54="","",IF(ISERROR(VLOOKUP(A54,elo!$A$2:$C$1891,3,FALSE)),"Fout",VLOOKUP(A54,elo!$A$2:$C$1891,3,FALSE)))</f>
        <v>1538</v>
      </c>
      <c r="D54" s="104">
        <f>IF(ISERROR(VLOOKUP($A54,gegevens!$H$1:$I$48,2,FALSE)),"",IF($A54&gt;0,VLOOKUP($A54,gegevens!H$1:I$48,2,FALSE),""))</f>
      </c>
      <c r="E54" s="104">
        <f>IF(ISERROR(VLOOKUP($A54,gegevens!$J$1:$K$48,2,FALSE)),"",IF($A54&gt;0,VLOOKUP($A54,gegevens!$J$1:$K$48,2,FALSE),""))</f>
        <v>3</v>
      </c>
      <c r="F54" s="104">
        <f>IF(ISERROR(VLOOKUP($A54,gegevens!$L$1:$M$48,2,FALSE)),"",IF($A54&gt;0,VLOOKUP($A54,gegevens!$L$1:$M$48,2,FALSE),""))</f>
        <v>2</v>
      </c>
      <c r="G54" s="104">
        <f>IF(ISERROR(VLOOKUP($A54,gegevens!$N$1:$O$48,2,FALSE)),"",IF($A54&gt;0,VLOOKUP($A54,gegevens!$N$1:$O$48,2,FALSE),""))</f>
      </c>
      <c r="H54" s="104">
        <f>IF(ISERROR(VLOOKUP($A54,gegevens!$P$1:$Q$48,2,FALSE)),"",IF($A54&gt;0,VLOOKUP($A54,gegevens!$P$1:$Q$48,2,FALSE),""))</f>
      </c>
      <c r="I54" s="104">
        <f>IF(ISERROR(VLOOKUP($A54,gegevens!$R$1:$S$48,2,FALSE)),"",IF($A54&gt;0,VLOOKUP($A54,gegevens!$R$1:$S$48,2,FALSE),""))</f>
      </c>
      <c r="J54" s="104">
        <f>IF(ISERROR(VLOOKUP($A54,gegevens!$T$1:$U$48,2,FALSE)),"",IF($A54&gt;0,VLOOKUP($A54,gegevens!$T$1:$U$48,2,FALSE),""))</f>
      </c>
      <c r="K54" s="104">
        <f>IF(ISERROR(VLOOKUP($A54,gegevens!$V$1:$W$48,2,FALSE)),"",IF($A54&gt;0,VLOOKUP($A54,gegevens!$V$1:$W$48,2,FALSE),""))</f>
      </c>
      <c r="L54" s="105">
        <f t="shared" si="3"/>
        <v>5</v>
      </c>
      <c r="M54" s="106">
        <f t="shared" si="4"/>
        <v>2</v>
      </c>
      <c r="N54" s="94">
        <f t="shared" si="5"/>
        <v>0.75</v>
      </c>
      <c r="Q54" s="95"/>
    </row>
    <row r="55" spans="1:17" ht="12.75">
      <c r="A55" s="92">
        <v>32484</v>
      </c>
      <c r="B55" s="102" t="str">
        <f>IF(A55="","",IF(ISERROR(PROPER(VLOOKUP(A55,elo!$A$2:$C$1891,2,FALSE))),"Stamnummer niet gevonden",PROPER(VLOOKUP(A55,elo!$A$2:$C$1891,2,FALSE))))</f>
        <v>Colpaert Rudy</v>
      </c>
      <c r="C55" s="103">
        <f>IF(A55="","",IF(ISERROR(VLOOKUP(A55,elo!$A$2:$C$1891,3,FALSE)),"Fout",VLOOKUP(A55,elo!$A$2:$C$1891,3,FALSE)))</f>
        <v>1456</v>
      </c>
      <c r="D55" s="104">
        <f>IF(ISERROR(VLOOKUP($A55,gegevens!$H$1:$I$48,2,FALSE)),"",IF($A55&gt;0,VLOOKUP($A55,gegevens!H$1:I$48,2,FALSE),""))</f>
      </c>
      <c r="E55" s="104">
        <f>IF(ISERROR(VLOOKUP($A55,gegevens!$J$1:$K$48,2,FALSE)),"",IF($A55&gt;0,VLOOKUP($A55,gegevens!$J$1:$K$48,2,FALSE),""))</f>
        <v>2</v>
      </c>
      <c r="F55" s="104">
        <f>IF(ISERROR(VLOOKUP($A55,gegevens!$L$1:$M$48,2,FALSE)),"",IF($A55&gt;0,VLOOKUP($A55,gegevens!$L$1:$M$48,2,FALSE),""))</f>
      </c>
      <c r="G55" s="104">
        <f>IF(ISERROR(VLOOKUP($A55,gegevens!$N$1:$O$48,2,FALSE)),"",IF($A55&gt;0,VLOOKUP($A55,gegevens!$N$1:$O$48,2,FALSE),""))</f>
      </c>
      <c r="H55" s="104">
        <f>IF(ISERROR(VLOOKUP($A55,gegevens!$P$1:$Q$48,2,FALSE)),"",IF($A55&gt;0,VLOOKUP($A55,gegevens!$P$1:$Q$48,2,FALSE),""))</f>
        <v>3</v>
      </c>
      <c r="I55" s="104">
        <f>IF(ISERROR(VLOOKUP($A55,gegevens!$R$1:$S$48,2,FALSE)),"",IF($A55&gt;0,VLOOKUP($A55,gegevens!$R$1:$S$48,2,FALSE),""))</f>
      </c>
      <c r="J55" s="104">
        <f>IF(ISERROR(VLOOKUP($A55,gegevens!$T$1:$U$48,2,FALSE)),"",IF($A55&gt;0,VLOOKUP($A55,gegevens!$T$1:$U$48,2,FALSE),""))</f>
      </c>
      <c r="K55" s="104">
        <f>IF(ISERROR(VLOOKUP($A55,gegevens!$V$1:$W$48,2,FALSE)),"",IF($A55&gt;0,VLOOKUP($A55,gegevens!$V$1:$W$48,2,FALSE),""))</f>
      </c>
      <c r="L55" s="105">
        <f t="shared" si="3"/>
        <v>5</v>
      </c>
      <c r="M55" s="106">
        <f t="shared" si="4"/>
        <v>2</v>
      </c>
      <c r="N55" s="94">
        <f t="shared" si="5"/>
        <v>0.75</v>
      </c>
      <c r="Q55" s="95"/>
    </row>
    <row r="56" spans="1:17" ht="12.75">
      <c r="A56" s="92">
        <v>8770</v>
      </c>
      <c r="B56" s="102" t="str">
        <f>IF(A56="","",IF(ISERROR(PROPER(VLOOKUP(A56,elo!$A$2:$C$1891,2,FALSE))),"Stamnummer niet gevonden",PROPER(VLOOKUP(A56,elo!$A$2:$C$1891,2,FALSE))))</f>
        <v>Van Den Berghe Quinten</v>
      </c>
      <c r="C56" s="103">
        <f>IF(A56="","",IF(ISERROR(VLOOKUP(A56,elo!$A$2:$C$1891,3,FALSE)),"Fout",VLOOKUP(A56,elo!$A$2:$C$1891,3,FALSE)))</f>
        <v>0</v>
      </c>
      <c r="D56" s="104">
        <f>IF(ISERROR(VLOOKUP($A56,gegevens!$H$1:$I$48,2,FALSE)),"",IF($A56&gt;0,VLOOKUP($A56,gegevens!H$1:I$48,2,FALSE),""))</f>
      </c>
      <c r="E56" s="104">
        <f>IF(ISERROR(VLOOKUP($A56,gegevens!$J$1:$K$48,2,FALSE)),"",IF($A56&gt;0,VLOOKUP($A56,gegevens!$J$1:$K$48,2,FALSE),""))</f>
        <v>1</v>
      </c>
      <c r="F56" s="104">
        <f>IF(ISERROR(VLOOKUP($A56,gegevens!$L$1:$M$48,2,FALSE)),"",IF($A56&gt;0,VLOOKUP($A56,gegevens!$L$1:$M$48,2,FALSE),""))</f>
      </c>
      <c r="G56" s="104">
        <f>IF(ISERROR(VLOOKUP($A56,gegevens!$N$1:$O$48,2,FALSE)),"",IF($A56&gt;0,VLOOKUP($A56,gegevens!$N$1:$O$48,2,FALSE),""))</f>
        <v>1</v>
      </c>
      <c r="H56" s="104">
        <f>IF(ISERROR(VLOOKUP($A56,gegevens!$P$1:$Q$48,2,FALSE)),"",IF($A56&gt;0,VLOOKUP($A56,gegevens!$P$1:$Q$48,2,FALSE),""))</f>
      </c>
      <c r="I56" s="104">
        <f>IF(ISERROR(VLOOKUP($A56,gegevens!$R$1:$S$48,2,FALSE)),"",IF($A56&gt;0,VLOOKUP($A56,gegevens!$R$1:$S$48,2,FALSE),""))</f>
      </c>
      <c r="J56" s="104">
        <f>IF(ISERROR(VLOOKUP($A56,gegevens!$T$1:$U$48,2,FALSE)),"",IF($A56&gt;0,VLOOKUP($A56,gegevens!$T$1:$U$48,2,FALSE),""))</f>
        <v>3</v>
      </c>
      <c r="K56" s="104">
        <f>IF(ISERROR(VLOOKUP($A56,gegevens!$V$1:$W$48,2,FALSE)),"",IF($A56&gt;0,VLOOKUP($A56,gegevens!$V$1:$W$48,2,FALSE),""))</f>
      </c>
      <c r="L56" s="105">
        <f t="shared" si="3"/>
        <v>5</v>
      </c>
      <c r="M56" s="106">
        <f t="shared" si="4"/>
        <v>3</v>
      </c>
      <c r="N56" s="94">
        <f t="shared" si="5"/>
        <v>0.3333333333333333</v>
      </c>
      <c r="Q56" s="95"/>
    </row>
    <row r="57" spans="1:17" ht="15">
      <c r="A57" s="28">
        <v>31534</v>
      </c>
      <c r="B57" s="102" t="str">
        <f>IF(A57="","",IF(ISERROR(PROPER(VLOOKUP(A57,elo!$A$2:$C$1891,2,FALSE))),"Stamnummer niet gevonden",PROPER(VLOOKUP(A57,elo!$A$2:$C$1891,2,FALSE))))</f>
        <v>Coppens Hendrik</v>
      </c>
      <c r="C57" s="103">
        <f>IF(A57="","",IF(ISERROR(VLOOKUP(A57,elo!$A$2:$C$1891,3,FALSE)),"Fout",VLOOKUP(A57,elo!$A$2:$C$1891,3,FALSE)))</f>
        <v>1558</v>
      </c>
      <c r="D57" s="104">
        <f>IF(ISERROR(VLOOKUP($A57,gegevens!$H$1:$I$48,2,FALSE)),"",IF($A57&gt;0,VLOOKUP($A57,gegevens!H$1:I$48,2,FALSE),""))</f>
        <v>1</v>
      </c>
      <c r="E57" s="104">
        <f>IF(ISERROR(VLOOKUP($A57,gegevens!$J$1:$K$48,2,FALSE)),"",IF($A57&gt;0,VLOOKUP($A57,gegevens!$J$1:$K$48,2,FALSE),""))</f>
        <v>1</v>
      </c>
      <c r="F57" s="104">
        <f>IF(ISERROR(VLOOKUP($A57,gegevens!$L$1:$M$48,2,FALSE)),"",IF($A57&gt;0,VLOOKUP($A57,gegevens!$L$1:$M$48,2,FALSE),""))</f>
        <v>1</v>
      </c>
      <c r="G57" s="104">
        <f>IF(ISERROR(VLOOKUP($A57,gegevens!$N$1:$O$48,2,FALSE)),"",IF($A57&gt;0,VLOOKUP($A57,gegevens!$N$1:$O$48,2,FALSE),""))</f>
      </c>
      <c r="H57" s="104">
        <f>IF(ISERROR(VLOOKUP($A57,gegevens!$P$1:$Q$48,2,FALSE)),"",IF($A57&gt;0,VLOOKUP($A57,gegevens!$P$1:$Q$48,2,FALSE),""))</f>
        <v>1</v>
      </c>
      <c r="I57" s="104">
        <f>IF(ISERROR(VLOOKUP($A57,gegevens!$R$1:$S$48,2,FALSE)),"",IF($A57&gt;0,VLOOKUP($A57,gegevens!$R$1:$S$48,2,FALSE),""))</f>
      </c>
      <c r="J57" s="104">
        <f>IF(ISERROR(VLOOKUP($A57,gegevens!$T$1:$U$48,2,FALSE)),"",IF($A57&gt;0,VLOOKUP($A57,gegevens!$T$1:$U$48,2,FALSE),""))</f>
        <v>1</v>
      </c>
      <c r="K57" s="104">
        <f>IF(ISERROR(VLOOKUP($A57,gegevens!$V$1:$W$48,2,FALSE)),"",IF($A57&gt;0,VLOOKUP($A57,gegevens!$V$1:$W$48,2,FALSE),""))</f>
      </c>
      <c r="L57" s="105">
        <f t="shared" si="3"/>
        <v>5</v>
      </c>
      <c r="M57" s="106">
        <f t="shared" si="4"/>
        <v>5</v>
      </c>
      <c r="N57" s="94">
        <f t="shared" si="5"/>
        <v>0</v>
      </c>
      <c r="Q57" s="95"/>
    </row>
    <row r="58" spans="1:17" ht="12.75">
      <c r="A58" s="92">
        <v>21806</v>
      </c>
      <c r="B58" s="102" t="str">
        <f>IF(A58="","",IF(ISERROR(PROPER(VLOOKUP(A58,elo!$A$2:$C$1891,2,FALSE))),"Stamnummer niet gevonden",PROPER(VLOOKUP(A58,elo!$A$2:$C$1891,2,FALSE))))</f>
        <v>Veroeven Albert</v>
      </c>
      <c r="C58" s="103">
        <f>IF(A58="","",IF(ISERROR(VLOOKUP(A58,elo!$A$2:$C$1891,3,FALSE)),"Fout",VLOOKUP(A58,elo!$A$2:$C$1891,3,FALSE)))</f>
        <v>1637</v>
      </c>
      <c r="D58" s="104">
        <f>IF(ISERROR(VLOOKUP($A58,gegevens!$H$1:$I$48,2,FALSE)),"",IF($A58&gt;0,VLOOKUP($A58,gegevens!H$1:I$48,2,FALSE),""))</f>
        <v>1</v>
      </c>
      <c r="E58" s="104">
        <f>IF(ISERROR(VLOOKUP($A58,gegevens!$J$1:$K$48,2,FALSE)),"",IF($A58&gt;0,VLOOKUP($A58,gegevens!$J$1:$K$48,2,FALSE),""))</f>
        <v>3</v>
      </c>
      <c r="F58" s="104">
        <f>IF(ISERROR(VLOOKUP($A58,gegevens!$L$1:$M$48,2,FALSE)),"",IF($A58&gt;0,VLOOKUP($A58,gegevens!$L$1:$M$48,2,FALSE),""))</f>
      </c>
      <c r="G58" s="104">
        <f>IF(ISERROR(VLOOKUP($A58,gegevens!$N$1:$O$48,2,FALSE)),"",IF($A58&gt;0,VLOOKUP($A58,gegevens!$N$1:$O$48,2,FALSE),""))</f>
      </c>
      <c r="H58" s="104">
        <f>IF(ISERROR(VLOOKUP($A58,gegevens!$P$1:$Q$48,2,FALSE)),"",IF($A58&gt;0,VLOOKUP($A58,gegevens!$P$1:$Q$48,2,FALSE),""))</f>
      </c>
      <c r="I58" s="104">
        <f>IF(ISERROR(VLOOKUP($A58,gegevens!$R$1:$S$48,2,FALSE)),"",IF($A58&gt;0,VLOOKUP($A58,gegevens!$R$1:$S$48,2,FALSE),""))</f>
      </c>
      <c r="J58" s="104">
        <f>IF(ISERROR(VLOOKUP($A58,gegevens!$T$1:$U$48,2,FALSE)),"",IF($A58&gt;0,VLOOKUP($A58,gegevens!$T$1:$U$48,2,FALSE),""))</f>
      </c>
      <c r="K58" s="104">
        <f>IF(ISERROR(VLOOKUP($A58,gegevens!$V$1:$W$48,2,FALSE)),"",IF($A58&gt;0,VLOOKUP($A58,gegevens!$V$1:$W$48,2,FALSE),""))</f>
      </c>
      <c r="L58" s="105">
        <f t="shared" si="3"/>
        <v>4</v>
      </c>
      <c r="M58" s="106">
        <f t="shared" si="4"/>
        <v>2</v>
      </c>
      <c r="N58" s="94">
        <f t="shared" si="5"/>
        <v>0.5</v>
      </c>
      <c r="Q58" s="95"/>
    </row>
    <row r="59" spans="1:17" ht="12.75">
      <c r="A59" s="92">
        <v>15032</v>
      </c>
      <c r="B59" s="102" t="str">
        <f>IF(A59="","",IF(ISERROR(PROPER(VLOOKUP(A59,elo!$A$2:$C$1891,2,FALSE))),"Stamnummer niet gevonden",PROPER(VLOOKUP(A59,elo!$A$2:$C$1891,2,FALSE))))</f>
        <v>Smekens Ruben</v>
      </c>
      <c r="C59" s="103">
        <f>IF(A59="","",IF(ISERROR(VLOOKUP(A59,elo!$A$2:$C$1891,3,FALSE)),"Fout",VLOOKUP(A59,elo!$A$2:$C$1891,3,FALSE)))</f>
        <v>1480</v>
      </c>
      <c r="D59" s="104">
        <f>IF(ISERROR(VLOOKUP($A59,gegevens!$H$1:$I$48,2,FALSE)),"",IF($A59&gt;0,VLOOKUP($A59,gegevens!H$1:I$48,2,FALSE),""))</f>
      </c>
      <c r="E59" s="104">
        <f>IF(ISERROR(VLOOKUP($A59,gegevens!$J$1:$K$48,2,FALSE)),"",IF($A59&gt;0,VLOOKUP($A59,gegevens!$J$1:$K$48,2,FALSE),""))</f>
      </c>
      <c r="F59" s="104">
        <f>IF(ISERROR(VLOOKUP($A59,gegevens!$L$1:$M$48,2,FALSE)),"",IF($A59&gt;0,VLOOKUP($A59,gegevens!$L$1:$M$48,2,FALSE),""))</f>
      </c>
      <c r="G59" s="104">
        <f>IF(ISERROR(VLOOKUP($A59,gegevens!$N$1:$O$48,2,FALSE)),"",IF($A59&gt;0,VLOOKUP($A59,gegevens!$N$1:$O$48,2,FALSE),""))</f>
        <v>3</v>
      </c>
      <c r="H59" s="104">
        <f>IF(ISERROR(VLOOKUP($A59,gegevens!$P$1:$Q$48,2,FALSE)),"",IF($A59&gt;0,VLOOKUP($A59,gegevens!$P$1:$Q$48,2,FALSE),""))</f>
        <v>1</v>
      </c>
      <c r="I59" s="104">
        <f>IF(ISERROR(VLOOKUP($A59,gegevens!$R$1:$S$48,2,FALSE)),"",IF($A59&gt;0,VLOOKUP($A59,gegevens!$R$1:$S$48,2,FALSE),""))</f>
      </c>
      <c r="J59" s="104">
        <f>IF(ISERROR(VLOOKUP($A59,gegevens!$T$1:$U$48,2,FALSE)),"",IF($A59&gt;0,VLOOKUP($A59,gegevens!$T$1:$U$48,2,FALSE),""))</f>
      </c>
      <c r="K59" s="104">
        <f>IF(ISERROR(VLOOKUP($A59,gegevens!$V$1:$W$48,2,FALSE)),"",IF($A59&gt;0,VLOOKUP($A59,gegevens!$V$1:$W$48,2,FALSE),""))</f>
      </c>
      <c r="L59" s="105">
        <f t="shared" si="3"/>
        <v>4</v>
      </c>
      <c r="M59" s="106">
        <f t="shared" si="4"/>
        <v>2</v>
      </c>
      <c r="N59" s="94">
        <f t="shared" si="5"/>
        <v>0.5</v>
      </c>
      <c r="Q59" s="95"/>
    </row>
    <row r="60" spans="1:17" ht="12.75">
      <c r="A60" s="92">
        <v>10185</v>
      </c>
      <c r="B60" s="102" t="str">
        <f>IF(A60="","",IF(ISERROR(PROPER(VLOOKUP(A60,elo!$A$2:$C$1891,2,FALSE))),"Stamnummer niet gevonden",PROPER(VLOOKUP(A60,elo!$A$2:$C$1891,2,FALSE))))</f>
        <v>De Vleeschauwer Maarten</v>
      </c>
      <c r="C60" s="103">
        <f>IF(A60="","",IF(ISERROR(VLOOKUP(A60,elo!$A$2:$C$1891,3,FALSE)),"Fout",VLOOKUP(A60,elo!$A$2:$C$1891,3,FALSE)))</f>
        <v>996</v>
      </c>
      <c r="D60" s="104">
        <f>IF(ISERROR(VLOOKUP($A60,gegevens!$H$1:$I$48,2,FALSE)),"",IF($A60&gt;0,VLOOKUP($A60,gegevens!H$1:I$48,2,FALSE),""))</f>
      </c>
      <c r="E60" s="104">
        <f>IF(ISERROR(VLOOKUP($A60,gegevens!$J$1:$K$48,2,FALSE)),"",IF($A60&gt;0,VLOOKUP($A60,gegevens!$J$1:$K$48,2,FALSE),""))</f>
      </c>
      <c r="F60" s="104">
        <f>IF(ISERROR(VLOOKUP($A60,gegevens!$L$1:$M$48,2,FALSE)),"",IF($A60&gt;0,VLOOKUP($A60,gegevens!$L$1:$M$48,2,FALSE),""))</f>
      </c>
      <c r="G60" s="104">
        <f>IF(ISERROR(VLOOKUP($A60,gegevens!$N$1:$O$48,2,FALSE)),"",IF($A60&gt;0,VLOOKUP($A60,gegevens!$N$1:$O$48,2,FALSE),""))</f>
        <v>3</v>
      </c>
      <c r="H60" s="104">
        <f>IF(ISERROR(VLOOKUP($A60,gegevens!$P$1:$Q$48,2,FALSE)),"",IF($A60&gt;0,VLOOKUP($A60,gegevens!$P$1:$Q$48,2,FALSE),""))</f>
        <v>1</v>
      </c>
      <c r="I60" s="104">
        <f>IF(ISERROR(VLOOKUP($A60,gegevens!$R$1:$S$48,2,FALSE)),"",IF($A60&gt;0,VLOOKUP($A60,gegevens!$R$1:$S$48,2,FALSE),""))</f>
      </c>
      <c r="J60" s="104">
        <f>IF(ISERROR(VLOOKUP($A60,gegevens!$T$1:$U$48,2,FALSE)),"",IF($A60&gt;0,VLOOKUP($A60,gegevens!$T$1:$U$48,2,FALSE),""))</f>
      </c>
      <c r="K60" s="104">
        <f>IF(ISERROR(VLOOKUP($A60,gegevens!$V$1:$W$48,2,FALSE)),"",IF($A60&gt;0,VLOOKUP($A60,gegevens!$V$1:$W$48,2,FALSE),""))</f>
      </c>
      <c r="L60" s="105">
        <f t="shared" si="3"/>
        <v>4</v>
      </c>
      <c r="M60" s="106">
        <f t="shared" si="4"/>
        <v>2</v>
      </c>
      <c r="N60" s="94">
        <f t="shared" si="5"/>
        <v>0.5</v>
      </c>
      <c r="Q60" s="95"/>
    </row>
    <row r="61" spans="1:17" ht="15">
      <c r="A61" s="16">
        <v>40711</v>
      </c>
      <c r="B61" s="102" t="str">
        <f>IF(A61="","",IF(ISERROR(PROPER(VLOOKUP(A61,elo!$A$2:$C$1891,2,FALSE))),"Stamnummer niet gevonden",PROPER(VLOOKUP(A61,elo!$A$2:$C$1891,2,FALSE))))</f>
        <v>Kuenen Bart</v>
      </c>
      <c r="C61" s="103">
        <f>IF(A61="","",IF(ISERROR(VLOOKUP(A61,elo!$A$2:$C$1891,3,FALSE)),"Fout",VLOOKUP(A61,elo!$A$2:$C$1891,3,FALSE)))</f>
        <v>0</v>
      </c>
      <c r="D61" s="104">
        <f>IF(ISERROR(VLOOKUP($A61,gegevens!$H$1:$I$48,2,FALSE)),"",IF($A61&gt;0,VLOOKUP($A61,gegevens!H$1:I$48,2,FALSE),""))</f>
        <v>3</v>
      </c>
      <c r="E61" s="104">
        <f>IF(ISERROR(VLOOKUP($A61,gegevens!$J$1:$K$48,2,FALSE)),"",IF($A61&gt;0,VLOOKUP($A61,gegevens!$J$1:$K$48,2,FALSE),""))</f>
      </c>
      <c r="F61" s="104">
        <f>IF(ISERROR(VLOOKUP($A61,gegevens!$L$1:$M$48,2,FALSE)),"",IF($A61&gt;0,VLOOKUP($A61,gegevens!$L$1:$M$48,2,FALSE),""))</f>
      </c>
      <c r="G61" s="104">
        <f>IF(ISERROR(VLOOKUP($A61,gegevens!$N$1:$O$48,2,FALSE)),"",IF($A61&gt;0,VLOOKUP($A61,gegevens!$N$1:$O$48,2,FALSE),""))</f>
      </c>
      <c r="H61" s="104">
        <f>IF(ISERROR(VLOOKUP($A61,gegevens!$P$1:$Q$48,2,FALSE)),"",IF($A61&gt;0,VLOOKUP($A61,gegevens!$P$1:$Q$48,2,FALSE),""))</f>
      </c>
      <c r="I61" s="104">
        <f>IF(ISERROR(VLOOKUP($A61,gegevens!$R$1:$S$48,2,FALSE)),"",IF($A61&gt;0,VLOOKUP($A61,gegevens!$R$1:$S$48,2,FALSE),""))</f>
        <v>1</v>
      </c>
      <c r="J61" s="104">
        <f>IF(ISERROR(VLOOKUP($A61,gegevens!$T$1:$U$48,2,FALSE)),"",IF($A61&gt;0,VLOOKUP($A61,gegevens!$T$1:$U$48,2,FALSE),""))</f>
      </c>
      <c r="K61" s="104">
        <f>IF(ISERROR(VLOOKUP($A61,gegevens!$V$1:$W$48,2,FALSE)),"",IF($A61&gt;0,VLOOKUP($A61,gegevens!$V$1:$W$48,2,FALSE),""))</f>
      </c>
      <c r="L61" s="105">
        <f t="shared" si="3"/>
        <v>4</v>
      </c>
      <c r="M61" s="106">
        <f t="shared" si="4"/>
        <v>2</v>
      </c>
      <c r="N61" s="94">
        <f t="shared" si="5"/>
        <v>0.5</v>
      </c>
      <c r="Q61" s="95"/>
    </row>
    <row r="62" spans="1:17" ht="12.75">
      <c r="A62" s="92">
        <v>29211</v>
      </c>
      <c r="B62" s="102" t="str">
        <f>IF(A62="","",IF(ISERROR(PROPER(VLOOKUP(A62,elo!$A$2:$C$1891,2,FALSE))),"Stamnummer niet gevonden",PROPER(VLOOKUP(A62,elo!$A$2:$C$1891,2,FALSE))))</f>
        <v>Terrens Timon</v>
      </c>
      <c r="C62" s="103">
        <f>IF(A62="","",IF(ISERROR(VLOOKUP(A62,elo!$A$2:$C$1891,3,FALSE)),"Fout",VLOOKUP(A62,elo!$A$2:$C$1891,3,FALSE)))</f>
        <v>0</v>
      </c>
      <c r="D62" s="104">
        <f>IF(ISERROR(VLOOKUP($A62,gegevens!$H$1:$I$48,2,FALSE)),"",IF($A62&gt;0,VLOOKUP($A62,gegevens!H$1:I$48,2,FALSE),""))</f>
      </c>
      <c r="E62" s="104">
        <f>IF(ISERROR(VLOOKUP($A62,gegevens!$J$1:$K$48,2,FALSE)),"",IF($A62&gt;0,VLOOKUP($A62,gegevens!$J$1:$K$48,2,FALSE),""))</f>
      </c>
      <c r="F62" s="104">
        <f>IF(ISERROR(VLOOKUP($A62,gegevens!$L$1:$M$48,2,FALSE)),"",IF($A62&gt;0,VLOOKUP($A62,gegevens!$L$1:$M$48,2,FALSE),""))</f>
        <v>3</v>
      </c>
      <c r="G62" s="104">
        <f>IF(ISERROR(VLOOKUP($A62,gegevens!$N$1:$O$48,2,FALSE)),"",IF($A62&gt;0,VLOOKUP($A62,gegevens!$N$1:$O$48,2,FALSE),""))</f>
      </c>
      <c r="H62" s="104">
        <f>IF(ISERROR(VLOOKUP($A62,gegevens!$P$1:$Q$48,2,FALSE)),"",IF($A62&gt;0,VLOOKUP($A62,gegevens!$P$1:$Q$48,2,FALSE),""))</f>
      </c>
      <c r="I62" s="104">
        <f>IF(ISERROR(VLOOKUP($A62,gegevens!$R$1:$S$48,2,FALSE)),"",IF($A62&gt;0,VLOOKUP($A62,gegevens!$R$1:$S$48,2,FALSE),""))</f>
        <v>1</v>
      </c>
      <c r="J62" s="104">
        <f>IF(ISERROR(VLOOKUP($A62,gegevens!$T$1:$U$48,2,FALSE)),"",IF($A62&gt;0,VLOOKUP($A62,gegevens!$T$1:$U$48,2,FALSE),""))</f>
      </c>
      <c r="K62" s="104">
        <f>IF(ISERROR(VLOOKUP($A62,gegevens!$V$1:$W$48,2,FALSE)),"",IF($A62&gt;0,VLOOKUP($A62,gegevens!$V$1:$W$48,2,FALSE),""))</f>
      </c>
      <c r="L62" s="105">
        <f t="shared" si="3"/>
        <v>4</v>
      </c>
      <c r="M62" s="106">
        <f t="shared" si="4"/>
        <v>2</v>
      </c>
      <c r="N62" s="94">
        <f t="shared" si="5"/>
        <v>0.5</v>
      </c>
      <c r="Q62" s="95"/>
    </row>
    <row r="63" spans="1:17" ht="12.75">
      <c r="A63" s="92">
        <v>61921</v>
      </c>
      <c r="B63" s="102" t="str">
        <f>IF(A63="","",IF(ISERROR(PROPER(VLOOKUP(A63,elo!$A$2:$C$1891,2,FALSE))),"Stamnummer niet gevonden",PROPER(VLOOKUP(A63,elo!$A$2:$C$1891,2,FALSE))))</f>
        <v>Viste Emile</v>
      </c>
      <c r="C63" s="103">
        <f>IF(A63="","",IF(ISERROR(VLOOKUP(A63,elo!$A$2:$C$1891,3,FALSE)),"Fout",VLOOKUP(A63,elo!$A$2:$C$1891,3,FALSE)))</f>
        <v>1416</v>
      </c>
      <c r="D63" s="104">
        <f>IF(ISERROR(VLOOKUP($A63,gegevens!$H$1:$I$48,2,FALSE)),"",IF($A63&gt;0,VLOOKUP($A63,gegevens!H$1:I$48,2,FALSE),""))</f>
      </c>
      <c r="E63" s="104">
        <f>IF(ISERROR(VLOOKUP($A63,gegevens!$J$1:$K$48,2,FALSE)),"",IF($A63&gt;0,VLOOKUP($A63,gegevens!$J$1:$K$48,2,FALSE),""))</f>
      </c>
      <c r="F63" s="104">
        <f>IF(ISERROR(VLOOKUP($A63,gegevens!$L$1:$M$48,2,FALSE)),"",IF($A63&gt;0,VLOOKUP($A63,gegevens!$L$1:$M$48,2,FALSE),""))</f>
      </c>
      <c r="G63" s="104">
        <f>IF(ISERROR(VLOOKUP($A63,gegevens!$N$1:$O$48,2,FALSE)),"",IF($A63&gt;0,VLOOKUP($A63,gegevens!$N$1:$O$48,2,FALSE),""))</f>
      </c>
      <c r="H63" s="104">
        <f>IF(ISERROR(VLOOKUP($A63,gegevens!$P$1:$Q$48,2,FALSE)),"",IF($A63&gt;0,VLOOKUP($A63,gegevens!$P$1:$Q$48,2,FALSE),""))</f>
        <v>2</v>
      </c>
      <c r="I63" s="104">
        <f>IF(ISERROR(VLOOKUP($A63,gegevens!$R$1:$S$48,2,FALSE)),"",IF($A63&gt;0,VLOOKUP($A63,gegevens!$R$1:$S$48,2,FALSE),""))</f>
      </c>
      <c r="J63" s="104">
        <f>IF(ISERROR(VLOOKUP($A63,gegevens!$T$1:$U$48,2,FALSE)),"",IF($A63&gt;0,VLOOKUP($A63,gegevens!$T$1:$U$48,2,FALSE),""))</f>
      </c>
      <c r="K63" s="104">
        <f>IF(ISERROR(VLOOKUP($A63,gegevens!$V$1:$W$48,2,FALSE)),"",IF($A63&gt;0,VLOOKUP($A63,gegevens!$V$1:$W$48,2,FALSE),""))</f>
        <v>2</v>
      </c>
      <c r="L63" s="105">
        <f t="shared" si="3"/>
        <v>4</v>
      </c>
      <c r="M63" s="106">
        <f t="shared" si="4"/>
        <v>2</v>
      </c>
      <c r="N63" s="94">
        <f t="shared" si="5"/>
        <v>0.5</v>
      </c>
      <c r="Q63" s="95"/>
    </row>
    <row r="64" spans="1:17" ht="12.75">
      <c r="A64" s="92">
        <v>50458</v>
      </c>
      <c r="B64" s="102" t="str">
        <f>IF(A64="","",IF(ISERROR(PROPER(VLOOKUP(A64,elo!$A$2:$C$1891,2,FALSE))),"Stamnummer niet gevonden",PROPER(VLOOKUP(A64,elo!$A$2:$C$1891,2,FALSE))))</f>
        <v>De Smedt Yves</v>
      </c>
      <c r="C64" s="103">
        <f>IF(A64="","",IF(ISERROR(VLOOKUP(A64,elo!$A$2:$C$1891,3,FALSE)),"Fout",VLOOKUP(A64,elo!$A$2:$C$1891,3,FALSE)))</f>
        <v>1377</v>
      </c>
      <c r="D64" s="104">
        <f>IF(ISERROR(VLOOKUP($A64,gegevens!$H$1:$I$48,2,FALSE)),"",IF($A64&gt;0,VLOOKUP($A64,gegevens!H$1:I$48,2,FALSE),""))</f>
      </c>
      <c r="E64" s="104">
        <f>IF(ISERROR(VLOOKUP($A64,gegevens!$J$1:$K$48,2,FALSE)),"",IF($A64&gt;0,VLOOKUP($A64,gegevens!$J$1:$K$48,2,FALSE),""))</f>
      </c>
      <c r="F64" s="104">
        <f>IF(ISERROR(VLOOKUP($A64,gegevens!$L$1:$M$48,2,FALSE)),"",IF($A64&gt;0,VLOOKUP($A64,gegevens!$L$1:$M$48,2,FALSE),""))</f>
      </c>
      <c r="G64" s="104">
        <f>IF(ISERROR(VLOOKUP($A64,gegevens!$N$1:$O$48,2,FALSE)),"",IF($A64&gt;0,VLOOKUP($A64,gegevens!$N$1:$O$48,2,FALSE),""))</f>
      </c>
      <c r="H64" s="104">
        <f>IF(ISERROR(VLOOKUP($A64,gegevens!$P$1:$Q$48,2,FALSE)),"",IF($A64&gt;0,VLOOKUP($A64,gegevens!$P$1:$Q$48,2,FALSE),""))</f>
        <v>2</v>
      </c>
      <c r="I64" s="104">
        <f>IF(ISERROR(VLOOKUP($A64,gegevens!$R$1:$S$48,2,FALSE)),"",IF($A64&gt;0,VLOOKUP($A64,gegevens!$R$1:$S$48,2,FALSE),""))</f>
      </c>
      <c r="J64" s="104">
        <f>IF(ISERROR(VLOOKUP($A64,gegevens!$T$1:$U$48,2,FALSE)),"",IF($A64&gt;0,VLOOKUP($A64,gegevens!$T$1:$U$48,2,FALSE),""))</f>
      </c>
      <c r="K64" s="104">
        <f>IF(ISERROR(VLOOKUP($A64,gegevens!$V$1:$W$48,2,FALSE)),"",IF($A64&gt;0,VLOOKUP($A64,gegevens!$V$1:$W$48,2,FALSE),""))</f>
        <v>2</v>
      </c>
      <c r="L64" s="105">
        <f t="shared" si="3"/>
        <v>4</v>
      </c>
      <c r="M64" s="106">
        <f t="shared" si="4"/>
        <v>2</v>
      </c>
      <c r="N64" s="94">
        <f t="shared" si="5"/>
        <v>0.5</v>
      </c>
      <c r="Q64" s="95"/>
    </row>
    <row r="65" spans="1:17" ht="12.75">
      <c r="A65" s="92">
        <v>11067</v>
      </c>
      <c r="B65" s="102" t="str">
        <f>IF(A65="","",IF(ISERROR(PROPER(VLOOKUP(A65,elo!$A$2:$C$1891,2,FALSE))),"Stamnummer niet gevonden",PROPER(VLOOKUP(A65,elo!$A$2:$C$1891,2,FALSE))))</f>
        <v>Van Hecke Pascal</v>
      </c>
      <c r="C65" s="103">
        <f>IF(A65="","",IF(ISERROR(VLOOKUP(A65,elo!$A$2:$C$1891,3,FALSE)),"Fout",VLOOKUP(A65,elo!$A$2:$C$1891,3,FALSE)))</f>
        <v>0</v>
      </c>
      <c r="D65" s="104">
        <f>IF(ISERROR(VLOOKUP($A65,gegevens!$H$1:$I$48,2,FALSE)),"",IF($A65&gt;0,VLOOKUP($A65,gegevens!H$1:I$48,2,FALSE),""))</f>
      </c>
      <c r="E65" s="104">
        <f>IF(ISERROR(VLOOKUP($A65,gegevens!$J$1:$K$48,2,FALSE)),"",IF($A65&gt;0,VLOOKUP($A65,gegevens!$J$1:$K$48,2,FALSE),""))</f>
      </c>
      <c r="F65" s="104">
        <f>IF(ISERROR(VLOOKUP($A65,gegevens!$L$1:$M$48,2,FALSE)),"",IF($A65&gt;0,VLOOKUP($A65,gegevens!$L$1:$M$48,2,FALSE),""))</f>
      </c>
      <c r="G65" s="104">
        <f>IF(ISERROR(VLOOKUP($A65,gegevens!$N$1:$O$48,2,FALSE)),"",IF($A65&gt;0,VLOOKUP($A65,gegevens!$N$1:$O$48,2,FALSE),""))</f>
      </c>
      <c r="H65" s="104">
        <f>IF(ISERROR(VLOOKUP($A65,gegevens!$P$1:$Q$48,2,FALSE)),"",IF($A65&gt;0,VLOOKUP($A65,gegevens!$P$1:$Q$48,2,FALSE),""))</f>
        <v>1</v>
      </c>
      <c r="I65" s="104">
        <f>IF(ISERROR(VLOOKUP($A65,gegevens!$R$1:$S$48,2,FALSE)),"",IF($A65&gt;0,VLOOKUP($A65,gegevens!$R$1:$S$48,2,FALSE),""))</f>
      </c>
      <c r="J65" s="104">
        <f>IF(ISERROR(VLOOKUP($A65,gegevens!$T$1:$U$48,2,FALSE)),"",IF($A65&gt;0,VLOOKUP($A65,gegevens!$T$1:$U$48,2,FALSE),""))</f>
      </c>
      <c r="K65" s="104">
        <f>IF(ISERROR(VLOOKUP($A65,gegevens!$V$1:$W$48,2,FALSE)),"",IF($A65&gt;0,VLOOKUP($A65,gegevens!$V$1:$W$48,2,FALSE),""))</f>
        <v>3</v>
      </c>
      <c r="L65" s="105">
        <f t="shared" si="3"/>
        <v>4</v>
      </c>
      <c r="M65" s="106">
        <f t="shared" si="4"/>
        <v>2</v>
      </c>
      <c r="N65" s="94">
        <f t="shared" si="5"/>
        <v>0.5</v>
      </c>
      <c r="Q65" s="95"/>
    </row>
    <row r="66" spans="1:17" ht="12.75">
      <c r="A66" s="90">
        <v>41840</v>
      </c>
      <c r="B66" s="102" t="str">
        <f>IF(A66="","",IF(ISERROR(PROPER(VLOOKUP(A66,elo!$A$2:$C$1891,2,FALSE))),"Stamnummer niet gevonden",PROPER(VLOOKUP(A66,elo!$A$2:$C$1891,2,FALSE))))</f>
        <v>Hertele Patrick</v>
      </c>
      <c r="C66" s="103">
        <f>IF(A66="","",IF(ISERROR(VLOOKUP(A66,elo!$A$2:$C$1891,3,FALSE)),"Fout",VLOOKUP(A66,elo!$A$2:$C$1891,3,FALSE)))</f>
        <v>1372</v>
      </c>
      <c r="D66" s="104">
        <f>IF(ISERROR(VLOOKUP($A66,gegevens!$H$1:$I$48,2,FALSE)),"",IF($A66&gt;0,VLOOKUP($A66,gegevens!H$1:I$48,2,FALSE),""))</f>
      </c>
      <c r="E66" s="104">
        <f>IF(ISERROR(VLOOKUP($A66,gegevens!$J$1:$K$48,2,FALSE)),"",IF($A66&gt;0,VLOOKUP($A66,gegevens!$J$1:$K$48,2,FALSE),""))</f>
        <v>2</v>
      </c>
      <c r="F66" s="104">
        <f>IF(ISERROR(VLOOKUP($A66,gegevens!$L$1:$M$48,2,FALSE)),"",IF($A66&gt;0,VLOOKUP($A66,gegevens!$L$1:$M$48,2,FALSE),""))</f>
        <v>1</v>
      </c>
      <c r="G66" s="104">
        <f>IF(ISERROR(VLOOKUP($A66,gegevens!$N$1:$O$48,2,FALSE)),"",IF($A66&gt;0,VLOOKUP($A66,gegevens!$N$1:$O$48,2,FALSE),""))</f>
      </c>
      <c r="H66" s="104">
        <f>IF(ISERROR(VLOOKUP($A66,gegevens!$P$1:$Q$48,2,FALSE)),"",IF($A66&gt;0,VLOOKUP($A66,gegevens!$P$1:$Q$48,2,FALSE),""))</f>
      </c>
      <c r="I66" s="104">
        <f>IF(ISERROR(VLOOKUP($A66,gegevens!$R$1:$S$48,2,FALSE)),"",IF($A66&gt;0,VLOOKUP($A66,gegevens!$R$1:$S$48,2,FALSE),""))</f>
      </c>
      <c r="J66" s="104">
        <f>IF(ISERROR(VLOOKUP($A66,gegevens!$T$1:$U$48,2,FALSE)),"",IF($A66&gt;0,VLOOKUP($A66,gegevens!$T$1:$U$48,2,FALSE),""))</f>
        <v>1</v>
      </c>
      <c r="K66" s="104">
        <f>IF(ISERROR(VLOOKUP($A66,gegevens!$V$1:$W$48,2,FALSE)),"",IF($A66&gt;0,VLOOKUP($A66,gegevens!$V$1:$W$48,2,FALSE),""))</f>
      </c>
      <c r="L66" s="105">
        <f aca="true" t="shared" si="6" ref="L66:L97">SUM(D66:K66)</f>
        <v>4</v>
      </c>
      <c r="M66" s="106">
        <f aca="true" t="shared" si="7" ref="M66:M100">COUNT(D66:K66)</f>
        <v>3</v>
      </c>
      <c r="N66" s="94">
        <f aca="true" t="shared" si="8" ref="N66:N94">IF(ISERROR(((L66-M66)/2)/M66),"",((L66-M66)/2)/M66)</f>
        <v>0.16666666666666666</v>
      </c>
      <c r="Q66" s="95"/>
    </row>
    <row r="67" spans="1:17" ht="15">
      <c r="A67" s="16">
        <v>34517</v>
      </c>
      <c r="B67" s="102" t="str">
        <f>IF(A67="","",IF(ISERROR(PROPER(VLOOKUP(A67,elo!$A$2:$C$1891,2,FALSE))),"Stamnummer niet gevonden",PROPER(VLOOKUP(A67,elo!$A$2:$C$1891,2,FALSE))))</f>
        <v>Verschraegen Thomas</v>
      </c>
      <c r="C67" s="103">
        <f>IF(A67="","",IF(ISERROR(VLOOKUP(A67,elo!$A$2:$C$1891,3,FALSE)),"Fout",VLOOKUP(A67,elo!$A$2:$C$1891,3,FALSE)))</f>
        <v>1644</v>
      </c>
      <c r="D67" s="104">
        <f>IF(ISERROR(VLOOKUP($A67,gegevens!$H$1:$I$48,2,FALSE)),"",IF($A67&gt;0,VLOOKUP($A67,gegevens!H$1:I$48,2,FALSE),""))</f>
        <v>2</v>
      </c>
      <c r="E67" s="104">
        <f>IF(ISERROR(VLOOKUP($A67,gegevens!$J$1:$K$48,2,FALSE)),"",IF($A67&gt;0,VLOOKUP($A67,gegevens!$J$1:$K$48,2,FALSE),""))</f>
        <v>1</v>
      </c>
      <c r="F67" s="104">
        <f>IF(ISERROR(VLOOKUP($A67,gegevens!$L$1:$M$48,2,FALSE)),"",IF($A67&gt;0,VLOOKUP($A67,gegevens!$L$1:$M$48,2,FALSE),""))</f>
      </c>
      <c r="G67" s="104">
        <f>IF(ISERROR(VLOOKUP($A67,gegevens!$N$1:$O$48,2,FALSE)),"",IF($A67&gt;0,VLOOKUP($A67,gegevens!$N$1:$O$48,2,FALSE),""))</f>
      </c>
      <c r="H67" s="104">
        <f>IF(ISERROR(VLOOKUP($A67,gegevens!$P$1:$Q$48,2,FALSE)),"",IF($A67&gt;0,VLOOKUP($A67,gegevens!$P$1:$Q$48,2,FALSE),""))</f>
      </c>
      <c r="I67" s="104">
        <f>IF(ISERROR(VLOOKUP($A67,gegevens!$R$1:$S$48,2,FALSE)),"",IF($A67&gt;0,VLOOKUP($A67,gegevens!$R$1:$S$48,2,FALSE),""))</f>
      </c>
      <c r="J67" s="104">
        <f>IF(ISERROR(VLOOKUP($A67,gegevens!$T$1:$U$48,2,FALSE)),"",IF($A67&gt;0,VLOOKUP($A67,gegevens!$T$1:$U$48,2,FALSE),""))</f>
      </c>
      <c r="K67" s="104">
        <f>IF(ISERROR(VLOOKUP($A67,gegevens!$V$1:$W$48,2,FALSE)),"",IF($A67&gt;0,VLOOKUP($A67,gegevens!$V$1:$W$48,2,FALSE),""))</f>
        <v>1</v>
      </c>
      <c r="L67" s="105">
        <f t="shared" si="6"/>
        <v>4</v>
      </c>
      <c r="M67" s="106">
        <f t="shared" si="7"/>
        <v>3</v>
      </c>
      <c r="N67" s="94">
        <f t="shared" si="8"/>
        <v>0.16666666666666666</v>
      </c>
      <c r="Q67" s="95"/>
    </row>
    <row r="68" spans="1:17" ht="15">
      <c r="A68" s="28">
        <v>48879</v>
      </c>
      <c r="B68" s="102" t="str">
        <f>IF(A68="","",IF(ISERROR(PROPER(VLOOKUP(A68,elo!$A$2:$C$1891,2,FALSE))),"Stamnummer niet gevonden",PROPER(VLOOKUP(A68,elo!$A$2:$C$1891,2,FALSE))))</f>
        <v>De Corte Etienne</v>
      </c>
      <c r="C68" s="103">
        <f>IF(A68="","",IF(ISERROR(VLOOKUP(A68,elo!$A$2:$C$1891,3,FALSE)),"Fout",VLOOKUP(A68,elo!$A$2:$C$1891,3,FALSE)))</f>
        <v>1397</v>
      </c>
      <c r="D68" s="104">
        <f>IF(ISERROR(VLOOKUP($A68,gegevens!$H$1:$I$48,2,FALSE)),"",IF($A68&gt;0,VLOOKUP($A68,gegevens!H$1:I$48,2,FALSE),""))</f>
        <v>3</v>
      </c>
      <c r="E68" s="104">
        <f>IF(ISERROR(VLOOKUP($A68,gegevens!$J$1:$K$48,2,FALSE)),"",IF($A68&gt;0,VLOOKUP($A68,gegevens!$J$1:$K$48,2,FALSE),""))</f>
      </c>
      <c r="F68" s="104">
        <f>IF(ISERROR(VLOOKUP($A68,gegevens!$L$1:$M$48,2,FALSE)),"",IF($A68&gt;0,VLOOKUP($A68,gegevens!$L$1:$M$48,2,FALSE),""))</f>
      </c>
      <c r="G68" s="104">
        <f>IF(ISERROR(VLOOKUP($A68,gegevens!$N$1:$O$48,2,FALSE)),"",IF($A68&gt;0,VLOOKUP($A68,gegevens!$N$1:$O$48,2,FALSE),""))</f>
      </c>
      <c r="H68" s="104">
        <f>IF(ISERROR(VLOOKUP($A68,gegevens!$P$1:$Q$48,2,FALSE)),"",IF($A68&gt;0,VLOOKUP($A68,gegevens!$P$1:$Q$48,2,FALSE),""))</f>
      </c>
      <c r="I68" s="104">
        <f>IF(ISERROR(VLOOKUP($A68,gegevens!$R$1:$S$48,2,FALSE)),"",IF($A68&gt;0,VLOOKUP($A68,gegevens!$R$1:$S$48,2,FALSE),""))</f>
      </c>
      <c r="J68" s="104">
        <f>IF(ISERROR(VLOOKUP($A68,gegevens!$T$1:$U$48,2,FALSE)),"",IF($A68&gt;0,VLOOKUP($A68,gegevens!$T$1:$U$48,2,FALSE),""))</f>
      </c>
      <c r="K68" s="104">
        <f>IF(ISERROR(VLOOKUP($A68,gegevens!$V$1:$W$48,2,FALSE)),"",IF($A68&gt;0,VLOOKUP($A68,gegevens!$V$1:$W$48,2,FALSE),""))</f>
      </c>
      <c r="L68" s="105">
        <f t="shared" si="6"/>
        <v>3</v>
      </c>
      <c r="M68" s="106">
        <f t="shared" si="7"/>
        <v>1</v>
      </c>
      <c r="N68" s="94">
        <f t="shared" si="8"/>
        <v>1</v>
      </c>
      <c r="Q68" s="95"/>
    </row>
    <row r="69" spans="1:17" ht="12.75">
      <c r="A69" s="92">
        <v>27847</v>
      </c>
      <c r="B69" s="102" t="str">
        <f>IF(A69="","",IF(ISERROR(PROPER(VLOOKUP(A69,elo!$A$2:$C$1891,2,FALSE))),"Stamnummer niet gevonden",PROPER(VLOOKUP(A69,elo!$A$2:$C$1891,2,FALSE))))</f>
        <v>Van Leeuwen Jan</v>
      </c>
      <c r="C69" s="103">
        <f>IF(A69="","",IF(ISERROR(VLOOKUP(A69,elo!$A$2:$C$1891,3,FALSE)),"Fout",VLOOKUP(A69,elo!$A$2:$C$1891,3,FALSE)))</f>
        <v>1593</v>
      </c>
      <c r="D69" s="104">
        <f>IF(ISERROR(VLOOKUP($A69,gegevens!$H$1:$I$48,2,FALSE)),"",IF($A69&gt;0,VLOOKUP($A69,gegevens!H$1:I$48,2,FALSE),""))</f>
      </c>
      <c r="E69" s="104">
        <f>IF(ISERROR(VLOOKUP($A69,gegevens!$J$1:$K$48,2,FALSE)),"",IF($A69&gt;0,VLOOKUP($A69,gegevens!$J$1:$K$48,2,FALSE),""))</f>
      </c>
      <c r="F69" s="104">
        <f>IF(ISERROR(VLOOKUP($A69,gegevens!$L$1:$M$48,2,FALSE)),"",IF($A69&gt;0,VLOOKUP($A69,gegevens!$L$1:$M$48,2,FALSE),""))</f>
        <v>3</v>
      </c>
      <c r="G69" s="104">
        <f>IF(ISERROR(VLOOKUP($A69,gegevens!$N$1:$O$48,2,FALSE)),"",IF($A69&gt;0,VLOOKUP($A69,gegevens!$N$1:$O$48,2,FALSE),""))</f>
      </c>
      <c r="H69" s="104">
        <f>IF(ISERROR(VLOOKUP($A69,gegevens!$P$1:$Q$48,2,FALSE)),"",IF($A69&gt;0,VLOOKUP($A69,gegevens!$P$1:$Q$48,2,FALSE),""))</f>
      </c>
      <c r="I69" s="104">
        <f>IF(ISERROR(VLOOKUP($A69,gegevens!$R$1:$S$48,2,FALSE)),"",IF($A69&gt;0,VLOOKUP($A69,gegevens!$R$1:$S$48,2,FALSE),""))</f>
      </c>
      <c r="J69" s="104">
        <f>IF(ISERROR(VLOOKUP($A69,gegevens!$T$1:$U$48,2,FALSE)),"",IF($A69&gt;0,VLOOKUP($A69,gegevens!$T$1:$U$48,2,FALSE),""))</f>
      </c>
      <c r="K69" s="104">
        <f>IF(ISERROR(VLOOKUP($A69,gegevens!$V$1:$W$48,2,FALSE)),"",IF($A69&gt;0,VLOOKUP($A69,gegevens!$V$1:$W$48,2,FALSE),""))</f>
      </c>
      <c r="L69" s="105">
        <f t="shared" si="6"/>
        <v>3</v>
      </c>
      <c r="M69" s="106">
        <f t="shared" si="7"/>
        <v>1</v>
      </c>
      <c r="N69" s="94">
        <f t="shared" si="8"/>
        <v>1</v>
      </c>
      <c r="Q69" s="95"/>
    </row>
    <row r="70" spans="1:17" ht="12.75">
      <c r="A70" s="92">
        <v>23841</v>
      </c>
      <c r="B70" s="102" t="str">
        <f>IF(A70="","",IF(ISERROR(PROPER(VLOOKUP(A70,elo!$A$2:$C$1891,2,FALSE))),"Stamnummer niet gevonden",PROPER(VLOOKUP(A70,elo!$A$2:$C$1891,2,FALSE))))</f>
        <v>Colin Peter</v>
      </c>
      <c r="C70" s="103">
        <f>IF(A70="","",IF(ISERROR(VLOOKUP(A70,elo!$A$2:$C$1891,3,FALSE)),"Fout",VLOOKUP(A70,elo!$A$2:$C$1891,3,FALSE)))</f>
        <v>1598</v>
      </c>
      <c r="D70" s="104">
        <f>IF(ISERROR(VLOOKUP($A70,gegevens!$H$1:$I$48,2,FALSE)),"",IF($A70&gt;0,VLOOKUP($A70,gegevens!H$1:I$48,2,FALSE),""))</f>
      </c>
      <c r="E70" s="104">
        <f>IF(ISERROR(VLOOKUP($A70,gegevens!$J$1:$K$48,2,FALSE)),"",IF($A70&gt;0,VLOOKUP($A70,gegevens!$J$1:$K$48,2,FALSE),""))</f>
        <v>3</v>
      </c>
      <c r="F70" s="104">
        <f>IF(ISERROR(VLOOKUP($A70,gegevens!$L$1:$M$48,2,FALSE)),"",IF($A70&gt;0,VLOOKUP($A70,gegevens!$L$1:$M$48,2,FALSE),""))</f>
      </c>
      <c r="G70" s="104">
        <f>IF(ISERROR(VLOOKUP($A70,gegevens!$N$1:$O$48,2,FALSE)),"",IF($A70&gt;0,VLOOKUP($A70,gegevens!$N$1:$O$48,2,FALSE),""))</f>
      </c>
      <c r="H70" s="104">
        <f>IF(ISERROR(VLOOKUP($A70,gegevens!$P$1:$Q$48,2,FALSE)),"",IF($A70&gt;0,VLOOKUP($A70,gegevens!$P$1:$Q$48,2,FALSE),""))</f>
      </c>
      <c r="I70" s="104">
        <f>IF(ISERROR(VLOOKUP($A70,gegevens!$R$1:$S$48,2,FALSE)),"",IF($A70&gt;0,VLOOKUP($A70,gegevens!$R$1:$S$48,2,FALSE),""))</f>
      </c>
      <c r="J70" s="104">
        <f>IF(ISERROR(VLOOKUP($A70,gegevens!$T$1:$U$48,2,FALSE)),"",IF($A70&gt;0,VLOOKUP($A70,gegevens!$T$1:$U$48,2,FALSE),""))</f>
      </c>
      <c r="K70" s="104">
        <f>IF(ISERROR(VLOOKUP($A70,gegevens!$V$1:$W$48,2,FALSE)),"",IF($A70&gt;0,VLOOKUP($A70,gegevens!$V$1:$W$48,2,FALSE),""))</f>
      </c>
      <c r="L70" s="105">
        <f t="shared" si="6"/>
        <v>3</v>
      </c>
      <c r="M70" s="106">
        <f t="shared" si="7"/>
        <v>1</v>
      </c>
      <c r="N70" s="94">
        <f t="shared" si="8"/>
        <v>1</v>
      </c>
      <c r="Q70" s="95"/>
    </row>
    <row r="71" spans="1:17" ht="12.75">
      <c r="A71" s="92">
        <v>9547</v>
      </c>
      <c r="B71" s="102" t="str">
        <f>IF(A71="","",IF(ISERROR(PROPER(VLOOKUP(A71,elo!$A$2:$C$1891,2,FALSE))),"Stamnummer niet gevonden",PROPER(VLOOKUP(A71,elo!$A$2:$C$1891,2,FALSE))))</f>
        <v>Hugaert Daan</v>
      </c>
      <c r="C71" s="103">
        <f>IF(A71="","",IF(ISERROR(VLOOKUP(A71,elo!$A$2:$C$1891,3,FALSE)),"Fout",VLOOKUP(A71,elo!$A$2:$C$1891,3,FALSE)))</f>
        <v>1173</v>
      </c>
      <c r="D71" s="104">
        <f>IF(ISERROR(VLOOKUP($A71,gegevens!$H$1:$I$48,2,FALSE)),"",IF($A71&gt;0,VLOOKUP($A71,gegevens!H$1:I$48,2,FALSE),""))</f>
      </c>
      <c r="E71" s="104">
        <f>IF(ISERROR(VLOOKUP($A71,gegevens!$J$1:$K$48,2,FALSE)),"",IF($A71&gt;0,VLOOKUP($A71,gegevens!$J$1:$K$48,2,FALSE),""))</f>
        <v>3</v>
      </c>
      <c r="F71" s="104">
        <f>IF(ISERROR(VLOOKUP($A71,gegevens!$L$1:$M$48,2,FALSE)),"",IF($A71&gt;0,VLOOKUP($A71,gegevens!$L$1:$M$48,2,FALSE),""))</f>
      </c>
      <c r="G71" s="104">
        <f>IF(ISERROR(VLOOKUP($A71,gegevens!$N$1:$O$48,2,FALSE)),"",IF($A71&gt;0,VLOOKUP($A71,gegevens!$N$1:$O$48,2,FALSE),""))</f>
      </c>
      <c r="H71" s="104">
        <f>IF(ISERROR(VLOOKUP($A71,gegevens!$P$1:$Q$48,2,FALSE)),"",IF($A71&gt;0,VLOOKUP($A71,gegevens!$P$1:$Q$48,2,FALSE),""))</f>
      </c>
      <c r="I71" s="104">
        <f>IF(ISERROR(VLOOKUP($A71,gegevens!$R$1:$S$48,2,FALSE)),"",IF($A71&gt;0,VLOOKUP($A71,gegevens!$R$1:$S$48,2,FALSE),""))</f>
      </c>
      <c r="J71" s="104">
        <f>IF(ISERROR(VLOOKUP($A71,gegevens!$T$1:$U$48,2,FALSE)),"",IF($A71&gt;0,VLOOKUP($A71,gegevens!$T$1:$U$48,2,FALSE),""))</f>
      </c>
      <c r="K71" s="104">
        <f>IF(ISERROR(VLOOKUP($A71,gegevens!$V$1:$W$48,2,FALSE)),"",IF($A71&gt;0,VLOOKUP($A71,gegevens!$V$1:$W$48,2,FALSE),""))</f>
      </c>
      <c r="L71" s="105">
        <f t="shared" si="6"/>
        <v>3</v>
      </c>
      <c r="M71" s="106">
        <f t="shared" si="7"/>
        <v>1</v>
      </c>
      <c r="N71" s="94">
        <f t="shared" si="8"/>
        <v>1</v>
      </c>
      <c r="Q71" s="95"/>
    </row>
    <row r="72" spans="1:17" ht="12.75">
      <c r="A72" s="92">
        <v>6891</v>
      </c>
      <c r="B72" s="102" t="str">
        <f>IF(A72="","",IF(ISERROR(PROPER(VLOOKUP(A72,elo!$A$2:$C$1891,2,FALSE))),"Stamnummer niet gevonden",PROPER(VLOOKUP(A72,elo!$A$2:$C$1891,2,FALSE))))</f>
        <v>De Visser Stefaan</v>
      </c>
      <c r="C72" s="103">
        <f>IF(A72="","",IF(ISERROR(VLOOKUP(A72,elo!$A$2:$C$1891,3,FALSE)),"Fout",VLOOKUP(A72,elo!$A$2:$C$1891,3,FALSE)))</f>
        <v>1416</v>
      </c>
      <c r="D72" s="104">
        <f>IF(ISERROR(VLOOKUP($A72,gegevens!$H$1:$I$48,2,FALSE)),"",IF($A72&gt;0,VLOOKUP($A72,gegevens!H$1:I$48,2,FALSE),""))</f>
      </c>
      <c r="E72" s="104">
        <f>IF(ISERROR(VLOOKUP($A72,gegevens!$J$1:$K$48,2,FALSE)),"",IF($A72&gt;0,VLOOKUP($A72,gegevens!$J$1:$K$48,2,FALSE),""))</f>
      </c>
      <c r="F72" s="104">
        <f>IF(ISERROR(VLOOKUP($A72,gegevens!$L$1:$M$48,2,FALSE)),"",IF($A72&gt;0,VLOOKUP($A72,gegevens!$L$1:$M$48,2,FALSE),""))</f>
        <v>3</v>
      </c>
      <c r="G72" s="104">
        <f>IF(ISERROR(VLOOKUP($A72,gegevens!$N$1:$O$48,2,FALSE)),"",IF($A72&gt;0,VLOOKUP($A72,gegevens!$N$1:$O$48,2,FALSE),""))</f>
      </c>
      <c r="H72" s="104">
        <f>IF(ISERROR(VLOOKUP($A72,gegevens!$P$1:$Q$48,2,FALSE)),"",IF($A72&gt;0,VLOOKUP($A72,gegevens!$P$1:$Q$48,2,FALSE),""))</f>
      </c>
      <c r="I72" s="104">
        <f>IF(ISERROR(VLOOKUP($A72,gegevens!$R$1:$S$48,2,FALSE)),"",IF($A72&gt;0,VLOOKUP($A72,gegevens!$R$1:$S$48,2,FALSE),""))</f>
      </c>
      <c r="J72" s="104">
        <f>IF(ISERROR(VLOOKUP($A72,gegevens!$T$1:$U$48,2,FALSE)),"",IF($A72&gt;0,VLOOKUP($A72,gegevens!$T$1:$U$48,2,FALSE),""))</f>
      </c>
      <c r="K72" s="104">
        <f>IF(ISERROR(VLOOKUP($A72,gegevens!$V$1:$W$48,2,FALSE)),"",IF($A72&gt;0,VLOOKUP($A72,gegevens!$V$1:$W$48,2,FALSE),""))</f>
      </c>
      <c r="L72" s="105">
        <f t="shared" si="6"/>
        <v>3</v>
      </c>
      <c r="M72" s="106">
        <f t="shared" si="7"/>
        <v>1</v>
      </c>
      <c r="N72" s="94">
        <f t="shared" si="8"/>
        <v>1</v>
      </c>
      <c r="Q72" s="95"/>
    </row>
    <row r="73" spans="1:17" ht="12.75">
      <c r="A73" s="92">
        <v>41246</v>
      </c>
      <c r="B73" s="102" t="str">
        <f>IF(A73="","",IF(ISERROR(PROPER(VLOOKUP(A73,elo!$A$2:$C$1891,2,FALSE))),"Stamnummer niet gevonden",PROPER(VLOOKUP(A73,elo!$A$2:$C$1891,2,FALSE))))</f>
        <v>Hmoud Sami</v>
      </c>
      <c r="C73" s="103">
        <f>IF(A73="","",IF(ISERROR(VLOOKUP(A73,elo!$A$2:$C$1891,3,FALSE)),"Fout",VLOOKUP(A73,elo!$A$2:$C$1891,3,FALSE)))</f>
        <v>1477</v>
      </c>
      <c r="D73" s="104">
        <f>IF(ISERROR(VLOOKUP($A73,gegevens!$H$1:$I$48,2,FALSE)),"",IF($A73&gt;0,VLOOKUP($A73,gegevens!H$1:I$48,2,FALSE),""))</f>
      </c>
      <c r="E73" s="104">
        <f>IF(ISERROR(VLOOKUP($A73,gegevens!$J$1:$K$48,2,FALSE)),"",IF($A73&gt;0,VLOOKUP($A73,gegevens!$J$1:$K$48,2,FALSE),""))</f>
      </c>
      <c r="F73" s="104">
        <f>IF(ISERROR(VLOOKUP($A73,gegevens!$L$1:$M$48,2,FALSE)),"",IF($A73&gt;0,VLOOKUP($A73,gegevens!$L$1:$M$48,2,FALSE),""))</f>
      </c>
      <c r="G73" s="104">
        <f>IF(ISERROR(VLOOKUP($A73,gegevens!$N$1:$O$48,2,FALSE)),"",IF($A73&gt;0,VLOOKUP($A73,gegevens!$N$1:$O$48,2,FALSE),""))</f>
      </c>
      <c r="H73" s="104">
        <f>IF(ISERROR(VLOOKUP($A73,gegevens!$P$1:$Q$48,2,FALSE)),"",IF($A73&gt;0,VLOOKUP($A73,gegevens!$P$1:$Q$48,2,FALSE),""))</f>
      </c>
      <c r="I73" s="104">
        <f>IF(ISERROR(VLOOKUP($A73,gegevens!$R$1:$S$48,2,FALSE)),"",IF($A73&gt;0,VLOOKUP($A73,gegevens!$R$1:$S$48,2,FALSE),""))</f>
      </c>
      <c r="J73" s="104">
        <f>IF(ISERROR(VLOOKUP($A73,gegevens!$T$1:$U$48,2,FALSE)),"",IF($A73&gt;0,VLOOKUP($A73,gegevens!$T$1:$U$48,2,FALSE),""))</f>
      </c>
      <c r="K73" s="104">
        <f>IF(ISERROR(VLOOKUP($A73,gegevens!$V$1:$W$48,2,FALSE)),"",IF($A73&gt;0,VLOOKUP($A73,gegevens!$V$1:$W$48,2,FALSE),""))</f>
        <v>3</v>
      </c>
      <c r="L73" s="105">
        <f t="shared" si="6"/>
        <v>3</v>
      </c>
      <c r="M73" s="106">
        <f t="shared" si="7"/>
        <v>1</v>
      </c>
      <c r="N73" s="94">
        <f t="shared" si="8"/>
        <v>1</v>
      </c>
      <c r="Q73" s="95"/>
    </row>
    <row r="74" spans="1:17" ht="15">
      <c r="A74" s="28">
        <v>11451</v>
      </c>
      <c r="B74" s="102" t="str">
        <f>IF(A74="","",IF(ISERROR(PROPER(VLOOKUP(A74,elo!$A$2:$C$1891,2,FALSE))),"Stamnummer niet gevonden",PROPER(VLOOKUP(A74,elo!$A$2:$C$1891,2,FALSE))))</f>
        <v>Verhalle Jean</v>
      </c>
      <c r="C74" s="103">
        <f>IF(A74="","",IF(ISERROR(VLOOKUP(A74,elo!$A$2:$C$1891,3,FALSE)),"Fout",VLOOKUP(A74,elo!$A$2:$C$1891,3,FALSE)))</f>
        <v>0</v>
      </c>
      <c r="D74" s="104">
        <f>IF(ISERROR(VLOOKUP($A74,gegevens!$H$1:$I$48,2,FALSE)),"",IF($A74&gt;0,VLOOKUP($A74,gegevens!H$1:I$48,2,FALSE),""))</f>
      </c>
      <c r="E74" s="104">
        <f>IF(ISERROR(VLOOKUP($A74,gegevens!$J$1:$K$48,2,FALSE)),"",IF($A74&gt;0,VLOOKUP($A74,gegevens!$J$1:$K$48,2,FALSE),""))</f>
      </c>
      <c r="F74" s="104">
        <f>IF(ISERROR(VLOOKUP($A74,gegevens!$L$1:$M$48,2,FALSE)),"",IF($A74&gt;0,VLOOKUP($A74,gegevens!$L$1:$M$48,2,FALSE),""))</f>
      </c>
      <c r="G74" s="104">
        <f>IF(ISERROR(VLOOKUP($A74,gegevens!$N$1:$O$48,2,FALSE)),"",IF($A74&gt;0,VLOOKUP($A74,gegevens!$N$1:$O$48,2,FALSE),""))</f>
      </c>
      <c r="H74" s="104">
        <f>IF(ISERROR(VLOOKUP($A74,gegevens!$P$1:$Q$48,2,FALSE)),"",IF($A74&gt;0,VLOOKUP($A74,gegevens!$P$1:$Q$48,2,FALSE),""))</f>
      </c>
      <c r="I74" s="104">
        <f>IF(ISERROR(VLOOKUP($A74,gegevens!$R$1:$S$48,2,FALSE)),"",IF($A74&gt;0,VLOOKUP($A74,gegevens!$R$1:$S$48,2,FALSE),""))</f>
      </c>
      <c r="J74" s="104">
        <f>IF(ISERROR(VLOOKUP($A74,gegevens!$T$1:$U$48,2,FALSE)),"",IF($A74&gt;0,VLOOKUP($A74,gegevens!$T$1:$U$48,2,FALSE),""))</f>
      </c>
      <c r="K74" s="104">
        <f>IF(ISERROR(VLOOKUP($A74,gegevens!$V$1:$W$48,2,FALSE)),"",IF($A74&gt;0,VLOOKUP($A74,gegevens!$V$1:$W$48,2,FALSE),""))</f>
        <v>3</v>
      </c>
      <c r="L74" s="105">
        <f t="shared" si="6"/>
        <v>3</v>
      </c>
      <c r="M74" s="106">
        <f t="shared" si="7"/>
        <v>1</v>
      </c>
      <c r="N74" s="94">
        <f t="shared" si="8"/>
        <v>1</v>
      </c>
      <c r="Q74" s="95"/>
    </row>
    <row r="75" spans="1:17" ht="15">
      <c r="A75" s="16">
        <v>1970</v>
      </c>
      <c r="B75" s="102" t="str">
        <f>IF(A75="","",IF(ISERROR(PROPER(VLOOKUP(A75,elo!$A$2:$C$1891,2,FALSE))),"Stamnummer niet gevonden",PROPER(VLOOKUP(A75,elo!$A$2:$C$1891,2,FALSE))))</f>
        <v>Himschoot Edgard</v>
      </c>
      <c r="C75" s="103">
        <f>IF(A75="","",IF(ISERROR(VLOOKUP(A75,elo!$A$2:$C$1891,3,FALSE)),"Fout",VLOOKUP(A75,elo!$A$2:$C$1891,3,FALSE)))</f>
        <v>1256</v>
      </c>
      <c r="D75" s="104">
        <f>IF(ISERROR(VLOOKUP($A75,gegevens!$H$1:$I$48,2,FALSE)),"",IF($A75&gt;0,VLOOKUP($A75,gegevens!H$1:I$48,2,FALSE),""))</f>
        <v>2</v>
      </c>
      <c r="E75" s="104">
        <f>IF(ISERROR(VLOOKUP($A75,gegevens!$J$1:$K$48,2,FALSE)),"",IF($A75&gt;0,VLOOKUP($A75,gegevens!$J$1:$K$48,2,FALSE),""))</f>
      </c>
      <c r="F75" s="104">
        <f>IF(ISERROR(VLOOKUP($A75,gegevens!$L$1:$M$48,2,FALSE)),"",IF($A75&gt;0,VLOOKUP($A75,gegevens!$L$1:$M$48,2,FALSE),""))</f>
        <v>1</v>
      </c>
      <c r="G75" s="104">
        <f>IF(ISERROR(VLOOKUP($A75,gegevens!$N$1:$O$48,2,FALSE)),"",IF($A75&gt;0,VLOOKUP($A75,gegevens!$N$1:$O$48,2,FALSE),""))</f>
      </c>
      <c r="H75" s="104">
        <f>IF(ISERROR(VLOOKUP($A75,gegevens!$P$1:$Q$48,2,FALSE)),"",IF($A75&gt;0,VLOOKUP($A75,gegevens!$P$1:$Q$48,2,FALSE),""))</f>
      </c>
      <c r="I75" s="104">
        <f>IF(ISERROR(VLOOKUP($A75,gegevens!$R$1:$S$48,2,FALSE)),"",IF($A75&gt;0,VLOOKUP($A75,gegevens!$R$1:$S$48,2,FALSE),""))</f>
      </c>
      <c r="J75" s="104">
        <f>IF(ISERROR(VLOOKUP($A75,gegevens!$T$1:$U$48,2,FALSE)),"",IF($A75&gt;0,VLOOKUP($A75,gegevens!$T$1:$U$48,2,FALSE),""))</f>
      </c>
      <c r="K75" s="104">
        <f>IF(ISERROR(VLOOKUP($A75,gegevens!$V$1:$W$48,2,FALSE)),"",IF($A75&gt;0,VLOOKUP($A75,gegevens!$V$1:$W$48,2,FALSE),""))</f>
      </c>
      <c r="L75" s="105">
        <f t="shared" si="6"/>
        <v>3</v>
      </c>
      <c r="M75" s="106">
        <f t="shared" si="7"/>
        <v>2</v>
      </c>
      <c r="N75" s="94">
        <f t="shared" si="8"/>
        <v>0.25</v>
      </c>
      <c r="Q75" s="95"/>
    </row>
    <row r="76" spans="1:17" ht="15">
      <c r="A76" s="28">
        <v>10074</v>
      </c>
      <c r="B76" s="102" t="str">
        <f>IF(A76="","",IF(ISERROR(PROPER(VLOOKUP(A76,elo!$A$2:$C$1891,2,FALSE))),"Stamnummer niet gevonden",PROPER(VLOOKUP(A76,elo!$A$2:$C$1891,2,FALSE))))</f>
        <v>Raemdonck Matthias</v>
      </c>
      <c r="C76" s="103">
        <f>IF(A76="","",IF(ISERROR(VLOOKUP(A76,elo!$A$2:$C$1891,3,FALSE)),"Fout",VLOOKUP(A76,elo!$A$2:$C$1891,3,FALSE)))</f>
        <v>0</v>
      </c>
      <c r="D76" s="104">
        <f>IF(ISERROR(VLOOKUP($A76,gegevens!$H$1:$I$48,2,FALSE)),"",IF($A76&gt;0,VLOOKUP($A76,gegevens!H$1:I$48,2,FALSE),""))</f>
        <v>1</v>
      </c>
      <c r="E76" s="104">
        <f>IF(ISERROR(VLOOKUP($A76,gegevens!$J$1:$K$48,2,FALSE)),"",IF($A76&gt;0,VLOOKUP($A76,gegevens!$J$1:$K$48,2,FALSE),""))</f>
      </c>
      <c r="F76" s="104">
        <f>IF(ISERROR(VLOOKUP($A76,gegevens!$L$1:$M$48,2,FALSE)),"",IF($A76&gt;0,VLOOKUP($A76,gegevens!$L$1:$M$48,2,FALSE),""))</f>
      </c>
      <c r="G76" s="104">
        <f>IF(ISERROR(VLOOKUP($A76,gegevens!$N$1:$O$48,2,FALSE)),"",IF($A76&gt;0,VLOOKUP($A76,gegevens!$N$1:$O$48,2,FALSE),""))</f>
      </c>
      <c r="H76" s="104">
        <f>IF(ISERROR(VLOOKUP($A76,gegevens!$P$1:$Q$48,2,FALSE)),"",IF($A76&gt;0,VLOOKUP($A76,gegevens!$P$1:$Q$48,2,FALSE),""))</f>
      </c>
      <c r="I76" s="104">
        <f>IF(ISERROR(VLOOKUP($A76,gegevens!$R$1:$S$48,2,FALSE)),"",IF($A76&gt;0,VLOOKUP($A76,gegevens!$R$1:$S$48,2,FALSE),""))</f>
        <v>1</v>
      </c>
      <c r="J76" s="104">
        <f>IF(ISERROR(VLOOKUP($A76,gegevens!$T$1:$U$48,2,FALSE)),"",IF($A76&gt;0,VLOOKUP($A76,gegevens!$T$1:$U$48,2,FALSE),""))</f>
        <v>1</v>
      </c>
      <c r="K76" s="104">
        <f>IF(ISERROR(VLOOKUP($A76,gegevens!$V$1:$W$48,2,FALSE)),"",IF($A76&gt;0,VLOOKUP($A76,gegevens!$V$1:$W$48,2,FALSE),""))</f>
      </c>
      <c r="L76" s="105">
        <f t="shared" si="6"/>
        <v>3</v>
      </c>
      <c r="M76" s="106">
        <f t="shared" si="7"/>
        <v>3</v>
      </c>
      <c r="N76" s="94">
        <f t="shared" si="8"/>
        <v>0</v>
      </c>
      <c r="Q76" s="95"/>
    </row>
    <row r="77" spans="1:17" ht="12.75">
      <c r="A77" s="92">
        <v>62316</v>
      </c>
      <c r="B77" s="102" t="str">
        <f>IF(A77="","",IF(ISERROR(PROPER(VLOOKUP(A77,elo!$A$2:$C$1891,2,FALSE))),"Stamnummer niet gevonden",PROPER(VLOOKUP(A77,elo!$A$2:$C$1891,2,FALSE))))</f>
        <v>De Vriendt Augustin</v>
      </c>
      <c r="C77" s="103">
        <f>IF(A77="","",IF(ISERROR(VLOOKUP(A77,elo!$A$2:$C$1891,3,FALSE)),"Fout",VLOOKUP(A77,elo!$A$2:$C$1891,3,FALSE)))</f>
        <v>1597</v>
      </c>
      <c r="D77" s="104">
        <f>IF(ISERROR(VLOOKUP($A77,gegevens!$H$1:$I$48,2,FALSE)),"",IF($A77&gt;0,VLOOKUP($A77,gegevens!H$1:I$48,2,FALSE),""))</f>
      </c>
      <c r="E77" s="104">
        <f>IF(ISERROR(VLOOKUP($A77,gegevens!$J$1:$K$48,2,FALSE)),"",IF($A77&gt;0,VLOOKUP($A77,gegevens!$J$1:$K$48,2,FALSE),""))</f>
      </c>
      <c r="F77" s="104">
        <f>IF(ISERROR(VLOOKUP($A77,gegevens!$L$1:$M$48,2,FALSE)),"",IF($A77&gt;0,VLOOKUP($A77,gegevens!$L$1:$M$48,2,FALSE),""))</f>
        <v>2</v>
      </c>
      <c r="G77" s="104">
        <f>IF(ISERROR(VLOOKUP($A77,gegevens!$N$1:$O$48,2,FALSE)),"",IF($A77&gt;0,VLOOKUP($A77,gegevens!$N$1:$O$48,2,FALSE),""))</f>
      </c>
      <c r="H77" s="104">
        <f>IF(ISERROR(VLOOKUP($A77,gegevens!$P$1:$Q$48,2,FALSE)),"",IF($A77&gt;0,VLOOKUP($A77,gegevens!$P$1:$Q$48,2,FALSE),""))</f>
      </c>
      <c r="I77" s="104">
        <f>IF(ISERROR(VLOOKUP($A77,gegevens!$R$1:$S$48,2,FALSE)),"",IF($A77&gt;0,VLOOKUP($A77,gegevens!$R$1:$S$48,2,FALSE),""))</f>
      </c>
      <c r="J77" s="104">
        <f>IF(ISERROR(VLOOKUP($A77,gegevens!$T$1:$U$48,2,FALSE)),"",IF($A77&gt;0,VLOOKUP($A77,gegevens!$T$1:$U$48,2,FALSE),""))</f>
      </c>
      <c r="K77" s="104">
        <f>IF(ISERROR(VLOOKUP($A77,gegevens!$V$1:$W$48,2,FALSE)),"",IF($A77&gt;0,VLOOKUP($A77,gegevens!$V$1:$W$48,2,FALSE),""))</f>
      </c>
      <c r="L77" s="105">
        <f t="shared" si="6"/>
        <v>2</v>
      </c>
      <c r="M77" s="106">
        <f t="shared" si="7"/>
        <v>1</v>
      </c>
      <c r="N77" s="94">
        <f t="shared" si="8"/>
        <v>0.5</v>
      </c>
      <c r="Q77" s="95"/>
    </row>
    <row r="78" spans="1:17" ht="12.75">
      <c r="A78" s="92">
        <v>30473</v>
      </c>
      <c r="B78" s="102" t="str">
        <f>IF(A78="","",IF(ISERROR(PROPER(VLOOKUP(A78,elo!$A$2:$C$1891,2,FALSE))),"Stamnummer niet gevonden",PROPER(VLOOKUP(A78,elo!$A$2:$C$1891,2,FALSE))))</f>
        <v>Van Brande Nicolaas</v>
      </c>
      <c r="C78" s="103">
        <f>IF(A78="","",IF(ISERROR(VLOOKUP(A78,elo!$A$2:$C$1891,3,FALSE)),"Fout",VLOOKUP(A78,elo!$A$2:$C$1891,3,FALSE)))</f>
        <v>1422</v>
      </c>
      <c r="D78" s="104">
        <f>IF(ISERROR(VLOOKUP($A78,gegevens!$H$1:$I$48,2,FALSE)),"",IF($A78&gt;0,VLOOKUP($A78,gegevens!H$1:I$48,2,FALSE),""))</f>
      </c>
      <c r="E78" s="104">
        <f>IF(ISERROR(VLOOKUP($A78,gegevens!$J$1:$K$48,2,FALSE)),"",IF($A78&gt;0,VLOOKUP($A78,gegevens!$J$1:$K$48,2,FALSE),""))</f>
      </c>
      <c r="F78" s="104">
        <f>IF(ISERROR(VLOOKUP($A78,gegevens!$L$1:$M$48,2,FALSE)),"",IF($A78&gt;0,VLOOKUP($A78,gegevens!$L$1:$M$48,2,FALSE),""))</f>
      </c>
      <c r="G78" s="104">
        <f>IF(ISERROR(VLOOKUP($A78,gegevens!$N$1:$O$48,2,FALSE)),"",IF($A78&gt;0,VLOOKUP($A78,gegevens!$N$1:$O$48,2,FALSE),""))</f>
      </c>
      <c r="H78" s="104">
        <f>IF(ISERROR(VLOOKUP($A78,gegevens!$P$1:$Q$48,2,FALSE)),"",IF($A78&gt;0,VLOOKUP($A78,gegevens!$P$1:$Q$48,2,FALSE),""))</f>
        <v>2</v>
      </c>
      <c r="I78" s="104">
        <f>IF(ISERROR(VLOOKUP($A78,gegevens!$R$1:$S$48,2,FALSE)),"",IF($A78&gt;0,VLOOKUP($A78,gegevens!$R$1:$S$48,2,FALSE),""))</f>
      </c>
      <c r="J78" s="104">
        <f>IF(ISERROR(VLOOKUP($A78,gegevens!$T$1:$U$48,2,FALSE)),"",IF($A78&gt;0,VLOOKUP($A78,gegevens!$T$1:$U$48,2,FALSE),""))</f>
      </c>
      <c r="K78" s="104">
        <f>IF(ISERROR(VLOOKUP($A78,gegevens!$V$1:$W$48,2,FALSE)),"",IF($A78&gt;0,VLOOKUP($A78,gegevens!$V$1:$W$48,2,FALSE),""))</f>
      </c>
      <c r="L78" s="105">
        <f t="shared" si="6"/>
        <v>2</v>
      </c>
      <c r="M78" s="106">
        <f t="shared" si="7"/>
        <v>1</v>
      </c>
      <c r="N78" s="94">
        <f t="shared" si="8"/>
        <v>0.5</v>
      </c>
      <c r="Q78" s="95"/>
    </row>
    <row r="79" spans="1:17" ht="15">
      <c r="A79" s="16">
        <v>11553</v>
      </c>
      <c r="B79" s="102" t="str">
        <f>IF(A79="","",IF(ISERROR(PROPER(VLOOKUP(A79,elo!$A$2:$C$1891,2,FALSE))),"Stamnummer niet gevonden",PROPER(VLOOKUP(A79,elo!$A$2:$C$1891,2,FALSE))))</f>
        <v>Steenbrugge Jan</v>
      </c>
      <c r="C79" s="103">
        <f>IF(A79="","",IF(ISERROR(VLOOKUP(A79,elo!$A$2:$C$1891,3,FALSE)),"Fout",VLOOKUP(A79,elo!$A$2:$C$1891,3,FALSE)))</f>
        <v>0</v>
      </c>
      <c r="D79" s="104">
        <f>IF(ISERROR(VLOOKUP($A79,gegevens!$H$1:$I$48,2,FALSE)),"",IF($A79&gt;0,VLOOKUP($A79,gegevens!H$1:I$48,2,FALSE),""))</f>
        <v>2</v>
      </c>
      <c r="E79" s="104">
        <f>IF(ISERROR(VLOOKUP($A79,gegevens!$J$1:$K$48,2,FALSE)),"",IF($A79&gt;0,VLOOKUP($A79,gegevens!$J$1:$K$48,2,FALSE),""))</f>
      </c>
      <c r="F79" s="104">
        <f>IF(ISERROR(VLOOKUP($A79,gegevens!$L$1:$M$48,2,FALSE)),"",IF($A79&gt;0,VLOOKUP($A79,gegevens!$L$1:$M$48,2,FALSE),""))</f>
      </c>
      <c r="G79" s="104">
        <f>IF(ISERROR(VLOOKUP($A79,gegevens!$N$1:$O$48,2,FALSE)),"",IF($A79&gt;0,VLOOKUP($A79,gegevens!$N$1:$O$48,2,FALSE),""))</f>
      </c>
      <c r="H79" s="104">
        <f>IF(ISERROR(VLOOKUP($A79,gegevens!$P$1:$Q$48,2,FALSE)),"",IF($A79&gt;0,VLOOKUP($A79,gegevens!$P$1:$Q$48,2,FALSE),""))</f>
      </c>
      <c r="I79" s="104">
        <f>IF(ISERROR(VLOOKUP($A79,gegevens!$R$1:$S$48,2,FALSE)),"",IF($A79&gt;0,VLOOKUP($A79,gegevens!$R$1:$S$48,2,FALSE),""))</f>
      </c>
      <c r="J79" s="104">
        <f>IF(ISERROR(VLOOKUP($A79,gegevens!$T$1:$U$48,2,FALSE)),"",IF($A79&gt;0,VLOOKUP($A79,gegevens!$T$1:$U$48,2,FALSE),""))</f>
      </c>
      <c r="K79" s="104">
        <f>IF(ISERROR(VLOOKUP($A79,gegevens!$V$1:$W$48,2,FALSE)),"",IF($A79&gt;0,VLOOKUP($A79,gegevens!$V$1:$W$48,2,FALSE),""))</f>
      </c>
      <c r="L79" s="105">
        <f t="shared" si="6"/>
        <v>2</v>
      </c>
      <c r="M79" s="106">
        <f t="shared" si="7"/>
        <v>1</v>
      </c>
      <c r="N79" s="94">
        <f t="shared" si="8"/>
        <v>0.5</v>
      </c>
      <c r="Q79" s="95"/>
    </row>
    <row r="80" spans="1:17" ht="12.75">
      <c r="A80" s="92">
        <v>31674</v>
      </c>
      <c r="B80" s="102" t="str">
        <f>IF(A80="","",IF(ISERROR(PROPER(VLOOKUP(A80,elo!$A$2:$C$1891,2,FALSE))),"Stamnummer niet gevonden",PROPER(VLOOKUP(A80,elo!$A$2:$C$1891,2,FALSE))))</f>
        <v>Van Laeken Jonathan</v>
      </c>
      <c r="C80" s="103">
        <f>IF(A80="","",IF(ISERROR(VLOOKUP(A80,elo!$A$2:$C$1891,3,FALSE)),"Fout",VLOOKUP(A80,elo!$A$2:$C$1891,3,FALSE)))</f>
        <v>0</v>
      </c>
      <c r="D80" s="104">
        <f>IF(ISERROR(VLOOKUP($A80,gegevens!$H$1:$I$48,2,FALSE)),"",IF($A80&gt;0,VLOOKUP($A80,gegevens!H$1:I$48,2,FALSE),""))</f>
      </c>
      <c r="E80" s="104">
        <f>IF(ISERROR(VLOOKUP($A80,gegevens!$J$1:$K$48,2,FALSE)),"",IF($A80&gt;0,VLOOKUP($A80,gegevens!$J$1:$K$48,2,FALSE),""))</f>
      </c>
      <c r="F80" s="104">
        <f>IF(ISERROR(VLOOKUP($A80,gegevens!$L$1:$M$48,2,FALSE)),"",IF($A80&gt;0,VLOOKUP($A80,gegevens!$L$1:$M$48,2,FALSE),""))</f>
      </c>
      <c r="G80" s="104">
        <f>IF(ISERROR(VLOOKUP($A80,gegevens!$N$1:$O$48,2,FALSE)),"",IF($A80&gt;0,VLOOKUP($A80,gegevens!$N$1:$O$48,2,FALSE),""))</f>
      </c>
      <c r="H80" s="104">
        <f>IF(ISERROR(VLOOKUP($A80,gegevens!$P$1:$Q$48,2,FALSE)),"",IF($A80&gt;0,VLOOKUP($A80,gegevens!$P$1:$Q$48,2,FALSE),""))</f>
      </c>
      <c r="I80" s="104">
        <f>IF(ISERROR(VLOOKUP($A80,gegevens!$R$1:$S$48,2,FALSE)),"",IF($A80&gt;0,VLOOKUP($A80,gegevens!$R$1:$S$48,2,FALSE),""))</f>
        <v>2</v>
      </c>
      <c r="J80" s="104">
        <f>IF(ISERROR(VLOOKUP($A80,gegevens!$T$1:$U$48,2,FALSE)),"",IF($A80&gt;0,VLOOKUP($A80,gegevens!$T$1:$U$48,2,FALSE),""))</f>
      </c>
      <c r="K80" s="104">
        <f>IF(ISERROR(VLOOKUP($A80,gegevens!$V$1:$W$48,2,FALSE)),"",IF($A80&gt;0,VLOOKUP($A80,gegevens!$V$1:$W$48,2,FALSE),""))</f>
      </c>
      <c r="L80" s="105">
        <f t="shared" si="6"/>
        <v>2</v>
      </c>
      <c r="M80" s="106">
        <f t="shared" si="7"/>
        <v>1</v>
      </c>
      <c r="N80" s="94">
        <f t="shared" si="8"/>
        <v>0.5</v>
      </c>
      <c r="Q80" s="95"/>
    </row>
    <row r="81" spans="1:17" ht="12.75">
      <c r="A81" s="92">
        <v>8834</v>
      </c>
      <c r="B81" s="102" t="str">
        <f>IF(A81="","",IF(ISERROR(PROPER(VLOOKUP(A81,elo!$A$2:$C$1891,2,FALSE))),"Stamnummer niet gevonden",PROPER(VLOOKUP(A81,elo!$A$2:$C$1891,2,FALSE))))</f>
        <v>Boodts Jeroen</v>
      </c>
      <c r="C81" s="103">
        <f>IF(A81="","",IF(ISERROR(VLOOKUP(A81,elo!$A$2:$C$1891,3,FALSE)),"Fout",VLOOKUP(A81,elo!$A$2:$C$1891,3,FALSE)))</f>
        <v>0</v>
      </c>
      <c r="D81" s="104">
        <f>IF(ISERROR(VLOOKUP($A81,gegevens!$H$1:$I$48,2,FALSE)),"",IF($A81&gt;0,VLOOKUP($A81,gegevens!H$1:I$48,2,FALSE),""))</f>
      </c>
      <c r="E81" s="104">
        <f>IF(ISERROR(VLOOKUP($A81,gegevens!$J$1:$K$48,2,FALSE)),"",IF($A81&gt;0,VLOOKUP($A81,gegevens!$J$1:$K$48,2,FALSE),""))</f>
      </c>
      <c r="F81" s="104">
        <f>IF(ISERROR(VLOOKUP($A81,gegevens!$L$1:$M$48,2,FALSE)),"",IF($A81&gt;0,VLOOKUP($A81,gegevens!$L$1:$M$48,2,FALSE),""))</f>
      </c>
      <c r="G81" s="104">
        <f>IF(ISERROR(VLOOKUP($A81,gegevens!$N$1:$O$48,2,FALSE)),"",IF($A81&gt;0,VLOOKUP($A81,gegevens!$N$1:$O$48,2,FALSE),""))</f>
      </c>
      <c r="H81" s="104">
        <f>IF(ISERROR(VLOOKUP($A81,gegevens!$P$1:$Q$48,2,FALSE)),"",IF($A81&gt;0,VLOOKUP($A81,gegevens!$P$1:$Q$48,2,FALSE),""))</f>
      </c>
      <c r="I81" s="104">
        <f>IF(ISERROR(VLOOKUP($A81,gegevens!$R$1:$S$48,2,FALSE)),"",IF($A81&gt;0,VLOOKUP($A81,gegevens!$R$1:$S$48,2,FALSE),""))</f>
        <v>2</v>
      </c>
      <c r="J81" s="104">
        <f>IF(ISERROR(VLOOKUP($A81,gegevens!$T$1:$U$48,2,FALSE)),"",IF($A81&gt;0,VLOOKUP($A81,gegevens!$T$1:$U$48,2,FALSE),""))</f>
      </c>
      <c r="K81" s="104">
        <f>IF(ISERROR(VLOOKUP($A81,gegevens!$V$1:$W$48,2,FALSE)),"",IF($A81&gt;0,VLOOKUP($A81,gegevens!$V$1:$W$48,2,FALSE),""))</f>
      </c>
      <c r="L81" s="105">
        <f t="shared" si="6"/>
        <v>2</v>
      </c>
      <c r="M81" s="106">
        <f t="shared" si="7"/>
        <v>1</v>
      </c>
      <c r="N81" s="94">
        <f t="shared" si="8"/>
        <v>0.5</v>
      </c>
      <c r="Q81" s="95"/>
    </row>
    <row r="82" spans="1:17" ht="15">
      <c r="A82" s="16">
        <v>36081</v>
      </c>
      <c r="B82" s="102" t="str">
        <f>IF(A82="","",IF(ISERROR(PROPER(VLOOKUP(A82,elo!$A$2:$C$1891,2,FALSE))),"Stamnummer niet gevonden",PROPER(VLOOKUP(A82,elo!$A$2:$C$1891,2,FALSE))))</f>
        <v>Van Brande Eric</v>
      </c>
      <c r="C82" s="103">
        <f>IF(A82="","",IF(ISERROR(VLOOKUP(A82,elo!$A$2:$C$1891,3,FALSE)),"Fout",VLOOKUP(A82,elo!$A$2:$C$1891,3,FALSE)))</f>
        <v>1366</v>
      </c>
      <c r="D82" s="104">
        <f>IF(ISERROR(VLOOKUP($A82,gegevens!$H$1:$I$48,2,FALSE)),"",IF($A82&gt;0,VLOOKUP($A82,gegevens!H$1:I$48,2,FALSE),""))</f>
        <v>1</v>
      </c>
      <c r="E82" s="104">
        <f>IF(ISERROR(VLOOKUP($A82,gegevens!$J$1:$K$48,2,FALSE)),"",IF($A82&gt;0,VLOOKUP($A82,gegevens!$J$1:$K$48,2,FALSE),""))</f>
        <v>1</v>
      </c>
      <c r="F82" s="104">
        <f>IF(ISERROR(VLOOKUP($A82,gegevens!$L$1:$M$48,2,FALSE)),"",IF($A82&gt;0,VLOOKUP($A82,gegevens!$L$1:$M$48,2,FALSE),""))</f>
      </c>
      <c r="G82" s="104">
        <f>IF(ISERROR(VLOOKUP($A82,gegevens!$N$1:$O$48,2,FALSE)),"",IF($A82&gt;0,VLOOKUP($A82,gegevens!$N$1:$O$48,2,FALSE),""))</f>
      </c>
      <c r="H82" s="104">
        <f>IF(ISERROR(VLOOKUP($A82,gegevens!$P$1:$Q$48,2,FALSE)),"",IF($A82&gt;0,VLOOKUP($A82,gegevens!$P$1:$Q$48,2,FALSE),""))</f>
      </c>
      <c r="I82" s="104">
        <f>IF(ISERROR(VLOOKUP($A82,gegevens!$R$1:$S$48,2,FALSE)),"",IF($A82&gt;0,VLOOKUP($A82,gegevens!$R$1:$S$48,2,FALSE),""))</f>
      </c>
      <c r="J82" s="104">
        <f>IF(ISERROR(VLOOKUP($A82,gegevens!$T$1:$U$48,2,FALSE)),"",IF($A82&gt;0,VLOOKUP($A82,gegevens!$T$1:$U$48,2,FALSE),""))</f>
      </c>
      <c r="K82" s="104">
        <f>IF(ISERROR(VLOOKUP($A82,gegevens!$V$1:$W$48,2,FALSE)),"",IF($A82&gt;0,VLOOKUP($A82,gegevens!$V$1:$W$48,2,FALSE),""))</f>
      </c>
      <c r="L82" s="105">
        <f t="shared" si="6"/>
        <v>2</v>
      </c>
      <c r="M82" s="106">
        <f t="shared" si="7"/>
        <v>2</v>
      </c>
      <c r="N82" s="94">
        <f t="shared" si="8"/>
        <v>0</v>
      </c>
      <c r="Q82" s="95"/>
    </row>
    <row r="83" spans="1:17" ht="12.75">
      <c r="A83" s="92">
        <v>23167</v>
      </c>
      <c r="B83" s="102" t="str">
        <f>IF(A83="","",IF(ISERROR(PROPER(VLOOKUP(A83,elo!$A$2:$C$1891,2,FALSE))),"Stamnummer niet gevonden",PROPER(VLOOKUP(A83,elo!$A$2:$C$1891,2,FALSE))))</f>
        <v>Verzele Christophe</v>
      </c>
      <c r="C83" s="103">
        <f>IF(A83="","",IF(ISERROR(VLOOKUP(A83,elo!$A$2:$C$1891,3,FALSE)),"Fout",VLOOKUP(A83,elo!$A$2:$C$1891,3,FALSE)))</f>
        <v>1367</v>
      </c>
      <c r="D83" s="104">
        <f>IF(ISERROR(VLOOKUP($A83,gegevens!$H$1:$I$48,2,FALSE)),"",IF($A83&gt;0,VLOOKUP($A83,gegevens!H$1:I$48,2,FALSE),""))</f>
      </c>
      <c r="E83" s="104">
        <f>IF(ISERROR(VLOOKUP($A83,gegevens!$J$1:$K$48,2,FALSE)),"",IF($A83&gt;0,VLOOKUP($A83,gegevens!$J$1:$K$48,2,FALSE),""))</f>
        <v>1</v>
      </c>
      <c r="F83" s="104">
        <f>IF(ISERROR(VLOOKUP($A83,gegevens!$L$1:$M$48,2,FALSE)),"",IF($A83&gt;0,VLOOKUP($A83,gegevens!$L$1:$M$48,2,FALSE),""))</f>
      </c>
      <c r="G83" s="104">
        <f>IF(ISERROR(VLOOKUP($A83,gegevens!$N$1:$O$48,2,FALSE)),"",IF($A83&gt;0,VLOOKUP($A83,gegevens!$N$1:$O$48,2,FALSE),""))</f>
        <v>1</v>
      </c>
      <c r="H83" s="104">
        <f>IF(ISERROR(VLOOKUP($A83,gegevens!$P$1:$Q$48,2,FALSE)),"",IF($A83&gt;0,VLOOKUP($A83,gegevens!$P$1:$Q$48,2,FALSE),""))</f>
      </c>
      <c r="I83" s="104">
        <f>IF(ISERROR(VLOOKUP($A83,gegevens!$R$1:$S$48,2,FALSE)),"",IF($A83&gt;0,VLOOKUP($A83,gegevens!$R$1:$S$48,2,FALSE),""))</f>
      </c>
      <c r="J83" s="104">
        <f>IF(ISERROR(VLOOKUP($A83,gegevens!$T$1:$U$48,2,FALSE)),"",IF($A83&gt;0,VLOOKUP($A83,gegevens!$T$1:$U$48,2,FALSE),""))</f>
      </c>
      <c r="K83" s="104">
        <f>IF(ISERROR(VLOOKUP($A83,gegevens!$V$1:$W$48,2,FALSE)),"",IF($A83&gt;0,VLOOKUP($A83,gegevens!$V$1:$W$48,2,FALSE),""))</f>
      </c>
      <c r="L83" s="105">
        <f t="shared" si="6"/>
        <v>2</v>
      </c>
      <c r="M83" s="106">
        <f t="shared" si="7"/>
        <v>2</v>
      </c>
      <c r="N83" s="94">
        <f t="shared" si="8"/>
        <v>0</v>
      </c>
      <c r="Q83" s="95"/>
    </row>
    <row r="84" spans="1:17" ht="15">
      <c r="A84" s="28">
        <v>11549</v>
      </c>
      <c r="B84" s="102" t="str">
        <f>IF(A84="","",IF(ISERROR(PROPER(VLOOKUP(A84,elo!$A$2:$C$1891,2,FALSE))),"Stamnummer niet gevonden",PROPER(VLOOKUP(A84,elo!$A$2:$C$1891,2,FALSE))))</f>
        <v>Louwers Koen</v>
      </c>
      <c r="C84" s="103">
        <f>IF(A84="","",IF(ISERROR(VLOOKUP(A84,elo!$A$2:$C$1891,3,FALSE)),"Fout",VLOOKUP(A84,elo!$A$2:$C$1891,3,FALSE)))</f>
        <v>0</v>
      </c>
      <c r="D84" s="104">
        <f>IF(ISERROR(VLOOKUP($A84,gegevens!$H$1:$I$48,2,FALSE)),"",IF($A84&gt;0,VLOOKUP($A84,gegevens!H$1:I$48,2,FALSE),""))</f>
        <v>1</v>
      </c>
      <c r="E84" s="104">
        <f>IF(ISERROR(VLOOKUP($A84,gegevens!$J$1:$K$48,2,FALSE)),"",IF($A84&gt;0,VLOOKUP($A84,gegevens!$J$1:$K$48,2,FALSE),""))</f>
        <v>1</v>
      </c>
      <c r="F84" s="104">
        <f>IF(ISERROR(VLOOKUP($A84,gegevens!$L$1:$M$48,2,FALSE)),"",IF($A84&gt;0,VLOOKUP($A84,gegevens!$L$1:$M$48,2,FALSE),""))</f>
      </c>
      <c r="G84" s="104">
        <f>IF(ISERROR(VLOOKUP($A84,gegevens!$N$1:$O$48,2,FALSE)),"",IF($A84&gt;0,VLOOKUP($A84,gegevens!$N$1:$O$48,2,FALSE),""))</f>
      </c>
      <c r="H84" s="104">
        <f>IF(ISERROR(VLOOKUP($A84,gegevens!$P$1:$Q$48,2,FALSE)),"",IF($A84&gt;0,VLOOKUP($A84,gegevens!$P$1:$Q$48,2,FALSE),""))</f>
      </c>
      <c r="I84" s="104">
        <f>IF(ISERROR(VLOOKUP($A84,gegevens!$R$1:$S$48,2,FALSE)),"",IF($A84&gt;0,VLOOKUP($A84,gegevens!$R$1:$S$48,2,FALSE),""))</f>
      </c>
      <c r="J84" s="104">
        <f>IF(ISERROR(VLOOKUP($A84,gegevens!$T$1:$U$48,2,FALSE)),"",IF($A84&gt;0,VLOOKUP($A84,gegevens!$T$1:$U$48,2,FALSE),""))</f>
      </c>
      <c r="K84" s="104">
        <f>IF(ISERROR(VLOOKUP($A84,gegevens!$V$1:$W$48,2,FALSE)),"",IF($A84&gt;0,VLOOKUP($A84,gegevens!$V$1:$W$48,2,FALSE),""))</f>
      </c>
      <c r="L84" s="105">
        <f t="shared" si="6"/>
        <v>2</v>
      </c>
      <c r="M84" s="106">
        <f t="shared" si="7"/>
        <v>2</v>
      </c>
      <c r="N84" s="94">
        <f t="shared" si="8"/>
        <v>0</v>
      </c>
      <c r="Q84" s="95"/>
    </row>
    <row r="85" spans="1:17" ht="15">
      <c r="A85" s="16">
        <v>10944</v>
      </c>
      <c r="B85" s="102" t="str">
        <f>IF(A85="","",IF(ISERROR(PROPER(VLOOKUP(A85,elo!$A$2:$C$1891,2,FALSE))),"Stamnummer niet gevonden",PROPER(VLOOKUP(A85,elo!$A$2:$C$1891,2,FALSE))))</f>
        <v>Meirpoel Bjorn</v>
      </c>
      <c r="C85" s="103">
        <f>IF(A85="","",IF(ISERROR(VLOOKUP(A85,elo!$A$2:$C$1891,3,FALSE)),"Fout",VLOOKUP(A85,elo!$A$2:$C$1891,3,FALSE)))</f>
        <v>1333</v>
      </c>
      <c r="D85" s="104">
        <f>IF(ISERROR(VLOOKUP($A85,gegevens!$H$1:$I$48,2,FALSE)),"",IF($A85&gt;0,VLOOKUP($A85,gegevens!H$1:I$48,2,FALSE),""))</f>
        <v>1</v>
      </c>
      <c r="E85" s="104">
        <f>IF(ISERROR(VLOOKUP($A85,gegevens!$J$1:$K$48,2,FALSE)),"",IF($A85&gt;0,VLOOKUP($A85,gegevens!$J$1:$K$48,2,FALSE),""))</f>
      </c>
      <c r="F85" s="104">
        <f>IF(ISERROR(VLOOKUP($A85,gegevens!$L$1:$M$48,2,FALSE)),"",IF($A85&gt;0,VLOOKUP($A85,gegevens!$L$1:$M$48,2,FALSE),""))</f>
      </c>
      <c r="G85" s="104">
        <f>IF(ISERROR(VLOOKUP($A85,gegevens!$N$1:$O$48,2,FALSE)),"",IF($A85&gt;0,VLOOKUP($A85,gegevens!$N$1:$O$48,2,FALSE),""))</f>
      </c>
      <c r="H85" s="104">
        <f>IF(ISERROR(VLOOKUP($A85,gegevens!$P$1:$Q$48,2,FALSE)),"",IF($A85&gt;0,VLOOKUP($A85,gegevens!$P$1:$Q$48,2,FALSE),""))</f>
        <v>1</v>
      </c>
      <c r="I85" s="104">
        <f>IF(ISERROR(VLOOKUP($A85,gegevens!$R$1:$S$48,2,FALSE)),"",IF($A85&gt;0,VLOOKUP($A85,gegevens!$R$1:$S$48,2,FALSE),""))</f>
      </c>
      <c r="J85" s="104">
        <f>IF(ISERROR(VLOOKUP($A85,gegevens!$T$1:$U$48,2,FALSE)),"",IF($A85&gt;0,VLOOKUP($A85,gegevens!$T$1:$U$48,2,FALSE),""))</f>
      </c>
      <c r="K85" s="104">
        <f>IF(ISERROR(VLOOKUP($A85,gegevens!$V$1:$W$48,2,FALSE)),"",IF($A85&gt;0,VLOOKUP($A85,gegevens!$V$1:$W$48,2,FALSE),""))</f>
      </c>
      <c r="L85" s="105">
        <f t="shared" si="6"/>
        <v>2</v>
      </c>
      <c r="M85" s="106">
        <f t="shared" si="7"/>
        <v>2</v>
      </c>
      <c r="N85" s="94">
        <f t="shared" si="8"/>
        <v>0</v>
      </c>
      <c r="Q85" s="95"/>
    </row>
    <row r="86" spans="1:17" ht="12.75">
      <c r="A86" s="92">
        <v>59013</v>
      </c>
      <c r="B86" s="102" t="str">
        <f>IF(A86="","",IF(ISERROR(PROPER(VLOOKUP(A86,elo!$A$2:$C$1891,2,FALSE))),"Stamnummer niet gevonden",PROPER(VLOOKUP(A86,elo!$A$2:$C$1891,2,FALSE))))</f>
        <v>Jordens Arnout</v>
      </c>
      <c r="C86" s="103">
        <f>IF(A86="","",IF(ISERROR(VLOOKUP(A86,elo!$A$2:$C$1891,3,FALSE)),"Fout",VLOOKUP(A86,elo!$A$2:$C$1891,3,FALSE)))</f>
        <v>0</v>
      </c>
      <c r="D86" s="104">
        <f>IF(ISERROR(VLOOKUP($A86,gegevens!$H$1:$I$48,2,FALSE)),"",IF($A86&gt;0,VLOOKUP($A86,gegevens!H$1:I$48,2,FALSE),""))</f>
      </c>
      <c r="E86" s="104">
        <f>IF(ISERROR(VLOOKUP($A86,gegevens!$J$1:$K$48,2,FALSE)),"",IF($A86&gt;0,VLOOKUP($A86,gegevens!$J$1:$K$48,2,FALSE),""))</f>
      </c>
      <c r="F86" s="104">
        <f>IF(ISERROR(VLOOKUP($A86,gegevens!$L$1:$M$48,2,FALSE)),"",IF($A86&gt;0,VLOOKUP($A86,gegevens!$L$1:$M$48,2,FALSE),""))</f>
        <v>1</v>
      </c>
      <c r="G86" s="104">
        <f>IF(ISERROR(VLOOKUP($A86,gegevens!$N$1:$O$48,2,FALSE)),"",IF($A86&gt;0,VLOOKUP($A86,gegevens!$N$1:$O$48,2,FALSE),""))</f>
      </c>
      <c r="H86" s="104">
        <f>IF(ISERROR(VLOOKUP($A86,gegevens!$P$1:$Q$48,2,FALSE)),"",IF($A86&gt;0,VLOOKUP($A86,gegevens!$P$1:$Q$48,2,FALSE),""))</f>
      </c>
      <c r="I86" s="104">
        <f>IF(ISERROR(VLOOKUP($A86,gegevens!$R$1:$S$48,2,FALSE)),"",IF($A86&gt;0,VLOOKUP($A86,gegevens!$R$1:$S$48,2,FALSE),""))</f>
      </c>
      <c r="J86" s="104">
        <f>IF(ISERROR(VLOOKUP($A86,gegevens!$T$1:$U$48,2,FALSE)),"",IF($A86&gt;0,VLOOKUP($A86,gegevens!$T$1:$U$48,2,FALSE),""))</f>
        <v>1</v>
      </c>
      <c r="K86" s="104">
        <f>IF(ISERROR(VLOOKUP($A86,gegevens!$V$1:$W$48,2,FALSE)),"",IF($A86&gt;0,VLOOKUP($A86,gegevens!$V$1:$W$48,2,FALSE),""))</f>
      </c>
      <c r="L86" s="105">
        <f t="shared" si="6"/>
        <v>2</v>
      </c>
      <c r="M86" s="106">
        <f t="shared" si="7"/>
        <v>2</v>
      </c>
      <c r="N86" s="94">
        <f t="shared" si="8"/>
        <v>0</v>
      </c>
      <c r="Q86" s="95"/>
    </row>
    <row r="87" spans="1:17" ht="12.75">
      <c r="A87" s="92">
        <v>47511</v>
      </c>
      <c r="B87" s="102" t="str">
        <f>IF(A87="","",IF(ISERROR(PROPER(VLOOKUP(A87,elo!$A$2:$C$1891,2,FALSE))),"Stamnummer niet gevonden",PROPER(VLOOKUP(A87,elo!$A$2:$C$1891,2,FALSE))))</f>
        <v>Naudts Rudy</v>
      </c>
      <c r="C87" s="103">
        <f>IF(A87="","",IF(ISERROR(VLOOKUP(A87,elo!$A$2:$C$1891,3,FALSE)),"Fout",VLOOKUP(A87,elo!$A$2:$C$1891,3,FALSE)))</f>
        <v>1207</v>
      </c>
      <c r="D87" s="104">
        <f>IF(ISERROR(VLOOKUP($A87,gegevens!$H$1:$I$48,2,FALSE)),"",IF($A87&gt;0,VLOOKUP($A87,gegevens!H$1:I$48,2,FALSE),""))</f>
      </c>
      <c r="E87" s="104">
        <f>IF(ISERROR(VLOOKUP($A87,gegevens!$J$1:$K$48,2,FALSE)),"",IF($A87&gt;0,VLOOKUP($A87,gegevens!$J$1:$K$48,2,FALSE),""))</f>
      </c>
      <c r="F87" s="104">
        <f>IF(ISERROR(VLOOKUP($A87,gegevens!$L$1:$M$48,2,FALSE)),"",IF($A87&gt;0,VLOOKUP($A87,gegevens!$L$1:$M$48,2,FALSE),""))</f>
      </c>
      <c r="G87" s="104">
        <f>IF(ISERROR(VLOOKUP($A87,gegevens!$N$1:$O$48,2,FALSE)),"",IF($A87&gt;0,VLOOKUP($A87,gegevens!$N$1:$O$48,2,FALSE),""))</f>
      </c>
      <c r="H87" s="104">
        <f>IF(ISERROR(VLOOKUP($A87,gegevens!$P$1:$Q$48,2,FALSE)),"",IF($A87&gt;0,VLOOKUP($A87,gegevens!$P$1:$Q$48,2,FALSE),""))</f>
      </c>
      <c r="I87" s="104">
        <f>IF(ISERROR(VLOOKUP($A87,gegevens!$R$1:$S$48,2,FALSE)),"",IF($A87&gt;0,VLOOKUP($A87,gegevens!$R$1:$S$48,2,FALSE),""))</f>
      </c>
      <c r="J87" s="104">
        <f>IF(ISERROR(VLOOKUP($A87,gegevens!$T$1:$U$48,2,FALSE)),"",IF($A87&gt;0,VLOOKUP($A87,gegevens!$T$1:$U$48,2,FALSE),""))</f>
        <v>1</v>
      </c>
      <c r="K87" s="104">
        <f>IF(ISERROR(VLOOKUP($A87,gegevens!$V$1:$W$48,2,FALSE)),"",IF($A87&gt;0,VLOOKUP($A87,gegevens!$V$1:$W$48,2,FALSE),""))</f>
        <v>1</v>
      </c>
      <c r="L87" s="105">
        <f t="shared" si="6"/>
        <v>2</v>
      </c>
      <c r="M87" s="106">
        <f t="shared" si="7"/>
        <v>2</v>
      </c>
      <c r="N87" s="94">
        <f t="shared" si="8"/>
        <v>0</v>
      </c>
      <c r="Q87" s="95"/>
    </row>
    <row r="88" spans="1:17" ht="12.75">
      <c r="A88" s="92">
        <v>61883</v>
      </c>
      <c r="B88" s="102" t="str">
        <f>IF(A88="","",IF(ISERROR(PROPER(VLOOKUP(A88,elo!$A$2:$C$1891,2,FALSE))),"Stamnummer niet gevonden",PROPER(VLOOKUP(A88,elo!$A$2:$C$1891,2,FALSE))))</f>
        <v>Van Kerrebroeck Raymond</v>
      </c>
      <c r="C88" s="103">
        <f>IF(A88="","",IF(ISERROR(VLOOKUP(A88,elo!$A$2:$C$1891,3,FALSE)),"Fout",VLOOKUP(A88,elo!$A$2:$C$1891,3,FALSE)))</f>
        <v>1477</v>
      </c>
      <c r="D88" s="104">
        <f>IF(ISERROR(VLOOKUP($A88,gegevens!$H$1:$I$48,2,FALSE)),"",IF($A88&gt;0,VLOOKUP($A88,gegevens!H$1:I$48,2,FALSE),""))</f>
      </c>
      <c r="E88" s="104">
        <f>IF(ISERROR(VLOOKUP($A88,gegevens!$J$1:$K$48,2,FALSE)),"",IF($A88&gt;0,VLOOKUP($A88,gegevens!$J$1:$K$48,2,FALSE),""))</f>
      </c>
      <c r="F88" s="104">
        <f>IF(ISERROR(VLOOKUP($A88,gegevens!$L$1:$M$48,2,FALSE)),"",IF($A88&gt;0,VLOOKUP($A88,gegevens!$L$1:$M$48,2,FALSE),""))</f>
        <v>1</v>
      </c>
      <c r="G88" s="104">
        <f>IF(ISERROR(VLOOKUP($A88,gegevens!$N$1:$O$48,2,FALSE)),"",IF($A88&gt;0,VLOOKUP($A88,gegevens!$N$1:$O$48,2,FALSE),""))</f>
      </c>
      <c r="H88" s="104">
        <f>IF(ISERROR(VLOOKUP($A88,gegevens!$P$1:$Q$48,2,FALSE)),"",IF($A88&gt;0,VLOOKUP($A88,gegevens!$P$1:$Q$48,2,FALSE),""))</f>
      </c>
      <c r="I88" s="104">
        <f>IF(ISERROR(VLOOKUP($A88,gegevens!$R$1:$S$48,2,FALSE)),"",IF($A88&gt;0,VLOOKUP($A88,gegevens!$R$1:$S$48,2,FALSE),""))</f>
      </c>
      <c r="J88" s="104">
        <f>IF(ISERROR(VLOOKUP($A88,gegevens!$T$1:$U$48,2,FALSE)),"",IF($A88&gt;0,VLOOKUP($A88,gegevens!$T$1:$U$48,2,FALSE),""))</f>
      </c>
      <c r="K88" s="104">
        <f>IF(ISERROR(VLOOKUP($A88,gegevens!$V$1:$W$48,2,FALSE)),"",IF($A88&gt;0,VLOOKUP($A88,gegevens!$V$1:$W$48,2,FALSE),""))</f>
      </c>
      <c r="L88" s="105">
        <f t="shared" si="6"/>
        <v>1</v>
      </c>
      <c r="M88" s="106">
        <f t="shared" si="7"/>
        <v>1</v>
      </c>
      <c r="N88" s="94">
        <f t="shared" si="8"/>
        <v>0</v>
      </c>
      <c r="Q88" s="95"/>
    </row>
    <row r="89" spans="1:17" ht="12.75">
      <c r="A89" s="92">
        <v>14249</v>
      </c>
      <c r="B89" s="102" t="str">
        <f>IF(A89="","",IF(ISERROR(PROPER(VLOOKUP(A89,elo!$A$2:$C$1891,2,FALSE))),"Stamnummer niet gevonden",PROPER(VLOOKUP(A89,elo!$A$2:$C$1891,2,FALSE))))</f>
        <v>Van De Vyver Odile</v>
      </c>
      <c r="C89" s="103">
        <f>IF(A89="","",IF(ISERROR(VLOOKUP(A89,elo!$A$2:$C$1891,3,FALSE)),"Fout",VLOOKUP(A89,elo!$A$2:$C$1891,3,FALSE)))</f>
        <v>1424</v>
      </c>
      <c r="D89" s="104">
        <f>IF(ISERROR(VLOOKUP($A89,gegevens!$H$1:$I$48,2,FALSE)),"",IF($A89&gt;0,VLOOKUP($A89,gegevens!H$1:I$48,2,FALSE),""))</f>
      </c>
      <c r="E89" s="104">
        <f>IF(ISERROR(VLOOKUP($A89,gegevens!$J$1:$K$48,2,FALSE)),"",IF($A89&gt;0,VLOOKUP($A89,gegevens!$J$1:$K$48,2,FALSE),""))</f>
      </c>
      <c r="F89" s="104">
        <f>IF(ISERROR(VLOOKUP($A89,gegevens!$L$1:$M$48,2,FALSE)),"",IF($A89&gt;0,VLOOKUP($A89,gegevens!$L$1:$M$48,2,FALSE),""))</f>
      </c>
      <c r="G89" s="104">
        <f>IF(ISERROR(VLOOKUP($A89,gegevens!$N$1:$O$48,2,FALSE)),"",IF($A89&gt;0,VLOOKUP($A89,gegevens!$N$1:$O$48,2,FALSE),""))</f>
      </c>
      <c r="H89" s="104">
        <f>IF(ISERROR(VLOOKUP($A89,gegevens!$P$1:$Q$48,2,FALSE)),"",IF($A89&gt;0,VLOOKUP($A89,gegevens!$P$1:$Q$48,2,FALSE),""))</f>
      </c>
      <c r="I89" s="104">
        <f>IF(ISERROR(VLOOKUP($A89,gegevens!$R$1:$S$48,2,FALSE)),"",IF($A89&gt;0,VLOOKUP($A89,gegevens!$R$1:$S$48,2,FALSE),""))</f>
      </c>
      <c r="J89" s="104">
        <f>IF(ISERROR(VLOOKUP($A89,gegevens!$T$1:$U$48,2,FALSE)),"",IF($A89&gt;0,VLOOKUP($A89,gegevens!$T$1:$U$48,2,FALSE),""))</f>
        <v>1</v>
      </c>
      <c r="K89" s="104">
        <f>IF(ISERROR(VLOOKUP($A89,gegevens!$V$1:$W$48,2,FALSE)),"",IF($A89&gt;0,VLOOKUP($A89,gegevens!$V$1:$W$48,2,FALSE),""))</f>
      </c>
      <c r="L89" s="105">
        <f t="shared" si="6"/>
        <v>1</v>
      </c>
      <c r="M89" s="106">
        <f t="shared" si="7"/>
        <v>1</v>
      </c>
      <c r="N89" s="94">
        <f t="shared" si="8"/>
        <v>0</v>
      </c>
      <c r="Q89" s="95"/>
    </row>
    <row r="90" spans="1:17" ht="12.75">
      <c r="A90" s="92">
        <v>45977</v>
      </c>
      <c r="B90" s="102" t="str">
        <f>IF(A90="","",IF(ISERROR(PROPER(VLOOKUP(A90,elo!$A$2:$C$1891,2,FALSE))),"Stamnummer niet gevonden",PROPER(VLOOKUP(A90,elo!$A$2:$C$1891,2,FALSE))))</f>
        <v>Van De Vyver Thijs</v>
      </c>
      <c r="C90" s="103">
        <f>IF(A90="","",IF(ISERROR(VLOOKUP(A90,elo!$A$2:$C$1891,3,FALSE)),"Fout",VLOOKUP(A90,elo!$A$2:$C$1891,3,FALSE)))</f>
        <v>0</v>
      </c>
      <c r="D90" s="104">
        <f>IF(ISERROR(VLOOKUP($A90,gegevens!$H$1:$I$48,2,FALSE)),"",IF($A90&gt;0,VLOOKUP($A90,gegevens!H$1:I$48,2,FALSE),""))</f>
      </c>
      <c r="E90" s="104">
        <f>IF(ISERROR(VLOOKUP($A90,gegevens!$J$1:$K$48,2,FALSE)),"",IF($A90&gt;0,VLOOKUP($A90,gegevens!$J$1:$K$48,2,FALSE),""))</f>
      </c>
      <c r="F90" s="104">
        <f>IF(ISERROR(VLOOKUP($A90,gegevens!$L$1:$M$48,2,FALSE)),"",IF($A90&gt;0,VLOOKUP($A90,gegevens!$L$1:$M$48,2,FALSE),""))</f>
      </c>
      <c r="G90" s="104">
        <f>IF(ISERROR(VLOOKUP($A90,gegevens!$N$1:$O$48,2,FALSE)),"",IF($A90&gt;0,VLOOKUP($A90,gegevens!$N$1:$O$48,2,FALSE),""))</f>
      </c>
      <c r="H90" s="104">
        <f>IF(ISERROR(VLOOKUP($A90,gegevens!$P$1:$Q$48,2,FALSE)),"",IF($A90&gt;0,VLOOKUP($A90,gegevens!$P$1:$Q$48,2,FALSE),""))</f>
      </c>
      <c r="I90" s="104">
        <f>IF(ISERROR(VLOOKUP($A90,gegevens!$R$1:$S$48,2,FALSE)),"",IF($A90&gt;0,VLOOKUP($A90,gegevens!$R$1:$S$48,2,FALSE),""))</f>
      </c>
      <c r="J90" s="104">
        <f>IF(ISERROR(VLOOKUP($A90,gegevens!$T$1:$U$48,2,FALSE)),"",IF($A90&gt;0,VLOOKUP($A90,gegevens!$T$1:$U$48,2,FALSE),""))</f>
        <v>1</v>
      </c>
      <c r="K90" s="104">
        <f>IF(ISERROR(VLOOKUP($A90,gegevens!$V$1:$W$48,2,FALSE)),"",IF($A90&gt;0,VLOOKUP($A90,gegevens!$V$1:$W$48,2,FALSE),""))</f>
      </c>
      <c r="L90" s="105">
        <f t="shared" si="6"/>
        <v>1</v>
      </c>
      <c r="M90" s="106">
        <f t="shared" si="7"/>
        <v>1</v>
      </c>
      <c r="N90" s="94">
        <f t="shared" si="8"/>
        <v>0</v>
      </c>
      <c r="Q90" s="95"/>
    </row>
    <row r="91" spans="1:17" ht="15">
      <c r="A91" s="29">
        <v>47376</v>
      </c>
      <c r="B91" s="102" t="str">
        <f>IF(A91="","",IF(ISERROR(PROPER(VLOOKUP(A91,elo!$A$2:$C$1891,2,FALSE))),"Stamnummer niet gevonden",PROPER(VLOOKUP(A91,elo!$A$2:$C$1891,2,FALSE))))</f>
        <v>Verselder Franky</v>
      </c>
      <c r="C91" s="103">
        <f>IF(A91="","",IF(ISERROR(VLOOKUP(A91,elo!$A$2:$C$1891,3,FALSE)),"Fout",VLOOKUP(A91,elo!$A$2:$C$1891,3,FALSE)))</f>
        <v>1533</v>
      </c>
      <c r="D91" s="104">
        <f>IF(ISERROR(VLOOKUP($A91,gegevens!$H$1:$I$48,2,FALSE)),"",IF($A91&gt;0,VLOOKUP($A91,gegevens!H$1:I$48,2,FALSE),""))</f>
        <v>1</v>
      </c>
      <c r="E91" s="104">
        <f>IF(ISERROR(VLOOKUP($A91,gegevens!$J$1:$K$48,2,FALSE)),"",IF($A91&gt;0,VLOOKUP($A91,gegevens!$J$1:$K$48,2,FALSE),""))</f>
      </c>
      <c r="F91" s="104">
        <f>IF(ISERROR(VLOOKUP($A91,gegevens!$L$1:$M$48,2,FALSE)),"",IF($A91&gt;0,VLOOKUP($A91,gegevens!$L$1:$M$48,2,FALSE),""))</f>
      </c>
      <c r="G91" s="104">
        <f>IF(ISERROR(VLOOKUP($A91,gegevens!$N$1:$O$48,2,FALSE)),"",IF($A91&gt;0,VLOOKUP($A91,gegevens!$N$1:$O$48,2,FALSE),""))</f>
      </c>
      <c r="H91" s="104">
        <f>IF(ISERROR(VLOOKUP($A91,gegevens!$P$1:$Q$48,2,FALSE)),"",IF($A91&gt;0,VLOOKUP($A91,gegevens!$P$1:$Q$48,2,FALSE),""))</f>
      </c>
      <c r="I91" s="104">
        <f>IF(ISERROR(VLOOKUP($A91,gegevens!$R$1:$S$48,2,FALSE)),"",IF($A91&gt;0,VLOOKUP($A91,gegevens!$R$1:$S$48,2,FALSE),""))</f>
      </c>
      <c r="J91" s="104">
        <f>IF(ISERROR(VLOOKUP($A91,gegevens!$T$1:$U$48,2,FALSE)),"",IF($A91&gt;0,VLOOKUP($A91,gegevens!$T$1:$U$48,2,FALSE),""))</f>
      </c>
      <c r="K91" s="104">
        <f>IF(ISERROR(VLOOKUP($A91,gegevens!$V$1:$W$48,2,FALSE)),"",IF($A91&gt;0,VLOOKUP($A91,gegevens!$V$1:$W$48,2,FALSE),""))</f>
      </c>
      <c r="L91" s="105">
        <f t="shared" si="6"/>
        <v>1</v>
      </c>
      <c r="M91" s="106">
        <f t="shared" si="7"/>
        <v>1</v>
      </c>
      <c r="N91" s="94">
        <f t="shared" si="8"/>
        <v>0</v>
      </c>
      <c r="Q91" s="95"/>
    </row>
    <row r="92" spans="1:17" ht="12.75">
      <c r="A92" s="92">
        <v>41645</v>
      </c>
      <c r="B92" s="102" t="str">
        <f>IF(A92="","",IF(ISERROR(PROPER(VLOOKUP(A92,elo!$A$2:$C$1891,2,FALSE))),"Stamnummer niet gevonden",PROPER(VLOOKUP(A92,elo!$A$2:$C$1891,2,FALSE))))</f>
        <v>Jegham Sami</v>
      </c>
      <c r="C92" s="103">
        <f>IF(A92="","",IF(ISERROR(VLOOKUP(A92,elo!$A$2:$C$1891,3,FALSE)),"Fout",VLOOKUP(A92,elo!$A$2:$C$1891,3,FALSE)))</f>
        <v>0</v>
      </c>
      <c r="D92" s="104">
        <f>IF(ISERROR(VLOOKUP($A92,gegevens!$H$1:$I$48,2,FALSE)),"",IF($A92&gt;0,VLOOKUP($A92,gegevens!H$1:I$48,2,FALSE),""))</f>
      </c>
      <c r="E92" s="104">
        <f>IF(ISERROR(VLOOKUP($A92,gegevens!$J$1:$K$48,2,FALSE)),"",IF($A92&gt;0,VLOOKUP($A92,gegevens!$J$1:$K$48,2,FALSE),""))</f>
      </c>
      <c r="F92" s="104">
        <f>IF(ISERROR(VLOOKUP($A92,gegevens!$L$1:$M$48,2,FALSE)),"",IF($A92&gt;0,VLOOKUP($A92,gegevens!$L$1:$M$48,2,FALSE),""))</f>
      </c>
      <c r="G92" s="104">
        <f>IF(ISERROR(VLOOKUP($A92,gegevens!$N$1:$O$48,2,FALSE)),"",IF($A92&gt;0,VLOOKUP($A92,gegevens!$N$1:$O$48,2,FALSE),""))</f>
        <v>1</v>
      </c>
      <c r="H92" s="104">
        <f>IF(ISERROR(VLOOKUP($A92,gegevens!$P$1:$Q$48,2,FALSE)),"",IF($A92&gt;0,VLOOKUP($A92,gegevens!$P$1:$Q$48,2,FALSE),""))</f>
      </c>
      <c r="I92" s="104">
        <f>IF(ISERROR(VLOOKUP($A92,gegevens!$R$1:$S$48,2,FALSE)),"",IF($A92&gt;0,VLOOKUP($A92,gegevens!$R$1:$S$48,2,FALSE),""))</f>
      </c>
      <c r="J92" s="104">
        <f>IF(ISERROR(VLOOKUP($A92,gegevens!$T$1:$U$48,2,FALSE)),"",IF($A92&gt;0,VLOOKUP($A92,gegevens!$T$1:$U$48,2,FALSE),""))</f>
      </c>
      <c r="K92" s="104">
        <f>IF(ISERROR(VLOOKUP($A92,gegevens!$V$1:$W$48,2,FALSE)),"",IF($A92&gt;0,VLOOKUP($A92,gegevens!$V$1:$W$48,2,FALSE),""))</f>
      </c>
      <c r="L92" s="105">
        <f t="shared" si="6"/>
        <v>1</v>
      </c>
      <c r="M92" s="106">
        <f t="shared" si="7"/>
        <v>1</v>
      </c>
      <c r="N92" s="94">
        <f t="shared" si="8"/>
        <v>0</v>
      </c>
      <c r="Q92" s="95"/>
    </row>
    <row r="93" spans="1:17" ht="12.75">
      <c r="A93" s="92">
        <v>35891</v>
      </c>
      <c r="B93" s="102" t="str">
        <f>IF(A93="","",IF(ISERROR(PROPER(VLOOKUP(A93,elo!$A$2:$C$1891,2,FALSE))),"Stamnummer niet gevonden",PROPER(VLOOKUP(A93,elo!$A$2:$C$1891,2,FALSE))))</f>
        <v>Inghelbrecht Veronique</v>
      </c>
      <c r="C93" s="103">
        <f>IF(A93="","",IF(ISERROR(VLOOKUP(A93,elo!$A$2:$C$1891,3,FALSE)),"Fout",VLOOKUP(A93,elo!$A$2:$C$1891,3,FALSE)))</f>
        <v>1558</v>
      </c>
      <c r="D93" s="104">
        <f>IF(ISERROR(VLOOKUP($A93,gegevens!$H$1:$I$48,2,FALSE)),"",IF($A93&gt;0,VLOOKUP($A93,gegevens!H$1:I$48,2,FALSE),""))</f>
      </c>
      <c r="E93" s="104">
        <f>IF(ISERROR(VLOOKUP($A93,gegevens!$J$1:$K$48,2,FALSE)),"",IF($A93&gt;0,VLOOKUP($A93,gegevens!$J$1:$K$48,2,FALSE),""))</f>
        <v>1</v>
      </c>
      <c r="F93" s="104">
        <f>IF(ISERROR(VLOOKUP($A93,gegevens!$L$1:$M$48,2,FALSE)),"",IF($A93&gt;0,VLOOKUP($A93,gegevens!$L$1:$M$48,2,FALSE),""))</f>
      </c>
      <c r="G93" s="104">
        <f>IF(ISERROR(VLOOKUP($A93,gegevens!$N$1:$O$48,2,FALSE)),"",IF($A93&gt;0,VLOOKUP($A93,gegevens!$N$1:$O$48,2,FALSE),""))</f>
      </c>
      <c r="H93" s="104">
        <f>IF(ISERROR(VLOOKUP($A93,gegevens!$P$1:$Q$48,2,FALSE)),"",IF($A93&gt;0,VLOOKUP($A93,gegevens!$P$1:$Q$48,2,FALSE),""))</f>
      </c>
      <c r="I93" s="104">
        <f>IF(ISERROR(VLOOKUP($A93,gegevens!$R$1:$S$48,2,FALSE)),"",IF($A93&gt;0,VLOOKUP($A93,gegevens!$R$1:$S$48,2,FALSE),""))</f>
      </c>
      <c r="J93" s="104">
        <f>IF(ISERROR(VLOOKUP($A93,gegevens!$T$1:$U$48,2,FALSE)),"",IF($A93&gt;0,VLOOKUP($A93,gegevens!$T$1:$U$48,2,FALSE),""))</f>
      </c>
      <c r="K93" s="104">
        <f>IF(ISERROR(VLOOKUP($A93,gegevens!$V$1:$W$48,2,FALSE)),"",IF($A93&gt;0,VLOOKUP($A93,gegevens!$V$1:$W$48,2,FALSE),""))</f>
      </c>
      <c r="L93" s="105">
        <f t="shared" si="6"/>
        <v>1</v>
      </c>
      <c r="M93" s="106">
        <f t="shared" si="7"/>
        <v>1</v>
      </c>
      <c r="N93" s="94">
        <f t="shared" si="8"/>
        <v>0</v>
      </c>
      <c r="Q93" s="95"/>
    </row>
    <row r="94" spans="1:17" ht="15">
      <c r="A94" s="28">
        <v>23159</v>
      </c>
      <c r="B94" s="102" t="str">
        <f>IF(A94="","",IF(ISERROR(PROPER(VLOOKUP(A94,elo!$A$2:$C$1891,2,FALSE))),"Stamnummer niet gevonden",PROPER(VLOOKUP(A94,elo!$A$2:$C$1891,2,FALSE))))</f>
        <v>Brusselmans Silke</v>
      </c>
      <c r="C94" s="103">
        <f>IF(A94="","",IF(ISERROR(VLOOKUP(A94,elo!$A$2:$C$1891,3,FALSE)),"Fout",VLOOKUP(A94,elo!$A$2:$C$1891,3,FALSE)))</f>
        <v>0</v>
      </c>
      <c r="D94" s="104">
        <f>IF(ISERROR(VLOOKUP($A94,gegevens!$H$1:$I$48,2,FALSE)),"",IF($A94&gt;0,VLOOKUP($A94,gegevens!H$1:I$48,2,FALSE),""))</f>
        <v>1</v>
      </c>
      <c r="E94" s="104">
        <f>IF(ISERROR(VLOOKUP($A94,gegevens!$J$1:$K$48,2,FALSE)),"",IF($A94&gt;0,VLOOKUP($A94,gegevens!$J$1:$K$48,2,FALSE),""))</f>
      </c>
      <c r="F94" s="104">
        <f>IF(ISERROR(VLOOKUP($A94,gegevens!$L$1:$M$48,2,FALSE)),"",IF($A94&gt;0,VLOOKUP($A94,gegevens!$L$1:$M$48,2,FALSE),""))</f>
      </c>
      <c r="G94" s="104">
        <f>IF(ISERROR(VLOOKUP($A94,gegevens!$N$1:$O$48,2,FALSE)),"",IF($A94&gt;0,VLOOKUP($A94,gegevens!$N$1:$O$48,2,FALSE),""))</f>
      </c>
      <c r="H94" s="104">
        <f>IF(ISERROR(VLOOKUP($A94,gegevens!$P$1:$Q$48,2,FALSE)),"",IF($A94&gt;0,VLOOKUP($A94,gegevens!$P$1:$Q$48,2,FALSE),""))</f>
      </c>
      <c r="I94" s="104">
        <f>IF(ISERROR(VLOOKUP($A94,gegevens!$R$1:$S$48,2,FALSE)),"",IF($A94&gt;0,VLOOKUP($A94,gegevens!$R$1:$S$48,2,FALSE),""))</f>
      </c>
      <c r="J94" s="104">
        <f>IF(ISERROR(VLOOKUP($A94,gegevens!$T$1:$U$48,2,FALSE)),"",IF($A94&gt;0,VLOOKUP($A94,gegevens!$T$1:$U$48,2,FALSE),""))</f>
      </c>
      <c r="K94" s="104">
        <f>IF(ISERROR(VLOOKUP($A94,gegevens!$V$1:$W$48,2,FALSE)),"",IF($A94&gt;0,VLOOKUP($A94,gegevens!$V$1:$W$48,2,FALSE),""))</f>
      </c>
      <c r="L94" s="105">
        <f t="shared" si="6"/>
        <v>1</v>
      </c>
      <c r="M94" s="106">
        <f t="shared" si="7"/>
        <v>1</v>
      </c>
      <c r="N94" s="94">
        <f t="shared" si="8"/>
        <v>0</v>
      </c>
      <c r="Q94" s="95"/>
    </row>
    <row r="95" spans="1:17" ht="15">
      <c r="A95" s="16">
        <v>11064</v>
      </c>
      <c r="B95" s="102" t="str">
        <f>IF(A95="","",IF(ISERROR(PROPER(VLOOKUP(A95,elo!$A$2:$C$1891,2,FALSE))),"Stamnummer niet gevonden",PROPER(VLOOKUP(A95,elo!$A$2:$C$1891,2,FALSE))))</f>
        <v>De Blende Nando</v>
      </c>
      <c r="C95" s="103">
        <f>IF(A95="","",IF(ISERROR(VLOOKUP(A95,elo!$A$2:$C$1891,3,FALSE)),"Fout",VLOOKUP(A95,elo!$A$2:$C$1891,3,FALSE)))</f>
        <v>0</v>
      </c>
      <c r="D95" s="104">
        <f>IF(ISERROR(VLOOKUP($A95,gegevens!$H$1:$I$48,2,FALSE)),"",IF($A95&gt;0,VLOOKUP($A95,gegevens!H$1:I$48,2,FALSE),""))</f>
        <v>1</v>
      </c>
      <c r="E95" s="104">
        <f>IF(ISERROR(VLOOKUP($A95,gegevens!$J$1:$K$48,2,FALSE)),"",IF($A95&gt;0,VLOOKUP($A95,gegevens!$J$1:$K$48,2,FALSE),""))</f>
      </c>
      <c r="F95" s="104">
        <f>IF(ISERROR(VLOOKUP($A95,gegevens!$L$1:$M$48,2,FALSE)),"",IF($A95&gt;0,VLOOKUP($A95,gegevens!$L$1:$M$48,2,FALSE),""))</f>
      </c>
      <c r="G95" s="104">
        <f>IF(ISERROR(VLOOKUP($A95,gegevens!$N$1:$O$48,2,FALSE)),"",IF($A95&gt;0,VLOOKUP($A95,gegevens!$N$1:$O$48,2,FALSE),""))</f>
      </c>
      <c r="H95" s="104">
        <f>IF(ISERROR(VLOOKUP($A95,gegevens!$P$1:$Q$48,2,FALSE)),"",IF($A95&gt;0,VLOOKUP($A95,gegevens!$P$1:$Q$48,2,FALSE),""))</f>
      </c>
      <c r="I95" s="104">
        <f>IF(ISERROR(VLOOKUP($A95,gegevens!$R$1:$S$48,2,FALSE)),"",IF($A95&gt;0,VLOOKUP($A95,gegevens!$R$1:$S$48,2,FALSE),""))</f>
      </c>
      <c r="J95" s="104">
        <f>IF(ISERROR(VLOOKUP($A95,gegevens!$T$1:$U$48,2,FALSE)),"",IF($A95&gt;0,VLOOKUP($A95,gegevens!$T$1:$U$48,2,FALSE),""))</f>
      </c>
      <c r="K95" s="104">
        <f>IF(ISERROR(VLOOKUP($A95,gegevens!$V$1:$W$48,2,FALSE)),"",IF($A95&gt;0,VLOOKUP($A95,gegevens!$V$1:$W$48,2,FALSE),""))</f>
      </c>
      <c r="L95" s="105">
        <f t="shared" si="6"/>
        <v>1</v>
      </c>
      <c r="M95" s="106">
        <f t="shared" si="7"/>
        <v>1</v>
      </c>
      <c r="N95" s="94">
        <f aca="true" t="shared" si="9" ref="N95:N100">IF(ISERROR(((L95-M95)/2)/M95),"",((L95-M95)/2)/M95)</f>
        <v>0</v>
      </c>
      <c r="Q95" s="95"/>
    </row>
    <row r="96" spans="1:17" ht="12.75">
      <c r="A96" s="92">
        <v>8796</v>
      </c>
      <c r="B96" s="102" t="str">
        <f>IF(A96="","",IF(ISERROR(PROPER(VLOOKUP(A96,elo!$A$2:$C$1891,2,FALSE))),"Stamnummer niet gevonden",PROPER(VLOOKUP(A96,elo!$A$2:$C$1891,2,FALSE))))</f>
        <v>Hermans Lucas</v>
      </c>
      <c r="C96" s="103">
        <f>IF(A96="","",IF(ISERROR(VLOOKUP(A96,elo!$A$2:$C$1891,3,FALSE)),"Fout",VLOOKUP(A96,elo!$A$2:$C$1891,3,FALSE)))</f>
        <v>0</v>
      </c>
      <c r="D96" s="104">
        <f>IF(ISERROR(VLOOKUP($A96,gegevens!$H$1:$I$48,2,FALSE)),"",IF($A96&gt;0,VLOOKUP($A96,gegevens!H$1:I$48,2,FALSE),""))</f>
      </c>
      <c r="E96" s="104">
        <f>IF(ISERROR(VLOOKUP($A96,gegevens!$J$1:$K$48,2,FALSE)),"",IF($A96&gt;0,VLOOKUP($A96,gegevens!$J$1:$K$48,2,FALSE),""))</f>
      </c>
      <c r="F96" s="104">
        <f>IF(ISERROR(VLOOKUP($A96,gegevens!$L$1:$M$48,2,FALSE)),"",IF($A96&gt;0,VLOOKUP($A96,gegevens!$L$1:$M$48,2,FALSE),""))</f>
        <v>1</v>
      </c>
      <c r="G96" s="104">
        <f>IF(ISERROR(VLOOKUP($A96,gegevens!$N$1:$O$48,2,FALSE)),"",IF($A96&gt;0,VLOOKUP($A96,gegevens!$N$1:$O$48,2,FALSE),""))</f>
      </c>
      <c r="H96" s="104">
        <f>IF(ISERROR(VLOOKUP($A96,gegevens!$P$1:$Q$48,2,FALSE)),"",IF($A96&gt;0,VLOOKUP($A96,gegevens!$P$1:$Q$48,2,FALSE),""))</f>
      </c>
      <c r="I96" s="104">
        <f>IF(ISERROR(VLOOKUP($A96,gegevens!$R$1:$S$48,2,FALSE)),"",IF($A96&gt;0,VLOOKUP($A96,gegevens!$R$1:$S$48,2,FALSE),""))</f>
      </c>
      <c r="J96" s="104">
        <f>IF(ISERROR(VLOOKUP($A96,gegevens!$T$1:$U$48,2,FALSE)),"",IF($A96&gt;0,VLOOKUP($A96,gegevens!$T$1:$U$48,2,FALSE),""))</f>
      </c>
      <c r="K96" s="104">
        <f>IF(ISERROR(VLOOKUP($A96,gegevens!$V$1:$W$48,2,FALSE)),"",IF($A96&gt;0,VLOOKUP($A96,gegevens!$V$1:$W$48,2,FALSE),""))</f>
      </c>
      <c r="L96" s="105">
        <f t="shared" si="6"/>
        <v>1</v>
      </c>
      <c r="M96" s="106">
        <f t="shared" si="7"/>
        <v>1</v>
      </c>
      <c r="N96" s="94">
        <f t="shared" si="9"/>
        <v>0</v>
      </c>
      <c r="Q96" s="95"/>
    </row>
    <row r="97" spans="1:17" ht="12.75">
      <c r="A97" s="92">
        <v>10046</v>
      </c>
      <c r="B97" s="102" t="str">
        <f>IF(A97="","",IF(ISERROR(PROPER(VLOOKUP(A97,elo!$A$2:$C$1891,2,FALSE))),"Stamnummer niet gevonden",PROPER(VLOOKUP(A97,elo!$A$2:$C$1891,2,FALSE))))</f>
        <v>Maras Raoul</v>
      </c>
      <c r="C97" s="103">
        <f>IF(A97="","",IF(ISERROR(VLOOKUP(A97,elo!$A$2:$C$1891,3,FALSE)),"Fout",VLOOKUP(A97,elo!$A$2:$C$1891,3,FALSE)))</f>
        <v>1286</v>
      </c>
      <c r="D97" s="104">
        <f>IF(ISERROR(VLOOKUP($A97,gegevens!$H$1:$I$48,2,FALSE)),"",IF($A97&gt;0,VLOOKUP($A97,gegevens!H$1:I$48,2,FALSE),""))</f>
      </c>
      <c r="E97" s="104">
        <f>IF(ISERROR(VLOOKUP($A97,gegevens!$J$1:$K$48,2,FALSE)),"",IF($A97&gt;0,VLOOKUP($A97,gegevens!$J$1:$K$48,2,FALSE),""))</f>
      </c>
      <c r="F97" s="104">
        <f>IF(ISERROR(VLOOKUP($A97,gegevens!$L$1:$M$48,2,FALSE)),"",IF($A97&gt;0,VLOOKUP($A97,gegevens!$L$1:$M$48,2,FALSE),""))</f>
      </c>
      <c r="G97" s="104">
        <f>IF(ISERROR(VLOOKUP($A97,gegevens!$N$1:$O$48,2,FALSE)),"",IF($A97&gt;0,VLOOKUP($A97,gegevens!$N$1:$O$48,2,FALSE),""))</f>
      </c>
      <c r="H97" s="104">
        <f>IF(ISERROR(VLOOKUP($A97,gegevens!$P$1:$Q$48,2,FALSE)),"",IF($A97&gt;0,VLOOKUP($A97,gegevens!$P$1:$Q$48,2,FALSE),""))</f>
      </c>
      <c r="I97" s="104">
        <f>IF(ISERROR(VLOOKUP($A97,gegevens!$R$1:$S$48,2,FALSE)),"",IF($A97&gt;0,VLOOKUP($A97,gegevens!$R$1:$S$48,2,FALSE),""))</f>
      </c>
      <c r="J97" s="104">
        <f>IF(ISERROR(VLOOKUP($A97,gegevens!$T$1:$U$48,2,FALSE)),"",IF($A97&gt;0,VLOOKUP($A97,gegevens!$T$1:$U$48,2,FALSE),""))</f>
      </c>
      <c r="K97" s="104">
        <f>IF(ISERROR(VLOOKUP($A97,gegevens!$V$1:$W$48,2,FALSE)),"",IF($A97&gt;0,VLOOKUP($A97,gegevens!$V$1:$W$48,2,FALSE),""))</f>
        <v>1</v>
      </c>
      <c r="L97" s="105">
        <f t="shared" si="6"/>
        <v>1</v>
      </c>
      <c r="M97" s="106">
        <f t="shared" si="7"/>
        <v>1</v>
      </c>
      <c r="N97" s="94">
        <f t="shared" si="9"/>
        <v>0</v>
      </c>
      <c r="Q97" s="95"/>
    </row>
    <row r="98" spans="1:17" ht="15">
      <c r="A98" s="16"/>
      <c r="B98" s="102">
        <f>IF(A98="","",IF(ISERROR(PROPER(VLOOKUP(A98,elo!$A$2:$C$1891,2,FALSE))),"Stamnummer niet gevonden",PROPER(VLOOKUP(A98,elo!$A$2:$C$1891,2,FALSE))))</f>
      </c>
      <c r="C98" s="103">
        <f>IF(A98="","",IF(ISERROR(VLOOKUP(A98,elo!$A$2:$C$1891,3,FALSE)),"Fout",VLOOKUP(A98,elo!$A$2:$C$1891,3,FALSE)))</f>
      </c>
      <c r="D98" s="104">
        <f>IF(ISERROR(VLOOKUP($A98,gegevens!$H$1:$I$48,2,FALSE)),"",IF($A98&gt;0,VLOOKUP($A98,gegevens!H$1:I$48,2,FALSE),""))</f>
      </c>
      <c r="E98" s="104">
        <f>IF(ISERROR(VLOOKUP($A98,gegevens!$J$1:$K$48,2,FALSE)),"",IF($A98&gt;0,VLOOKUP($A98,gegevens!$J$1:$K$48,2,FALSE),""))</f>
      </c>
      <c r="F98" s="104">
        <f>IF(ISERROR(VLOOKUP($A98,gegevens!$L$1:$M$48,2,FALSE)),"",IF($A98&gt;0,VLOOKUP($A98,gegevens!$L$1:$M$48,2,FALSE),""))</f>
      </c>
      <c r="G98" s="104">
        <f>IF(ISERROR(VLOOKUP($A98,gegevens!$N$1:$O$48,2,FALSE)),"",IF($A98&gt;0,VLOOKUP($A98,gegevens!$N$1:$O$48,2,FALSE),""))</f>
      </c>
      <c r="H98" s="104">
        <f>IF(ISERROR(VLOOKUP($A98,gegevens!$P$1:$Q$48,2,FALSE)),"",IF($A98&gt;0,VLOOKUP($A98,gegevens!$P$1:$Q$48,2,FALSE),""))</f>
      </c>
      <c r="I98" s="104">
        <f>IF(ISERROR(VLOOKUP($A98,gegevens!$R$1:$S$48,2,FALSE)),"",IF($A98&gt;0,VLOOKUP($A98,gegevens!$R$1:$S$48,2,FALSE),""))</f>
      </c>
      <c r="J98" s="104">
        <f>IF(ISERROR(VLOOKUP($A98,gegevens!$T$1:$U$48,2,FALSE)),"",IF($A98&gt;0,VLOOKUP($A98,gegevens!$T$1:$U$48,2,FALSE),""))</f>
      </c>
      <c r="K98" s="104">
        <f>IF(ISERROR(VLOOKUP($A98,gegevens!$V$1:$W$48,2,FALSE)),"",IF($A98&gt;0,VLOOKUP($A98,gegevens!$V$1:$W$48,2,FALSE),""))</f>
      </c>
      <c r="L98" s="105">
        <f>SUM(D98:K98)</f>
        <v>0</v>
      </c>
      <c r="M98" s="106">
        <f t="shared" si="7"/>
        <v>0</v>
      </c>
      <c r="N98" s="94">
        <f t="shared" si="9"/>
      </c>
      <c r="Q98" s="95"/>
    </row>
    <row r="99" spans="1:17" ht="12.75">
      <c r="A99" s="92"/>
      <c r="B99" s="102">
        <f>IF(A99="","",IF(ISERROR(PROPER(VLOOKUP(A99,elo!$A$2:$C$1891,2,FALSE))),"Stamnummer niet gevonden",PROPER(VLOOKUP(A99,elo!$A$2:$C$1891,2,FALSE))))</f>
      </c>
      <c r="C99" s="103">
        <f>IF(A99="","",IF(ISERROR(VLOOKUP(A99,elo!$A$2:$C$1891,3,FALSE)),"Fout",VLOOKUP(A99,elo!$A$2:$C$1891,3,FALSE)))</f>
      </c>
      <c r="D99" s="104">
        <f>IF(ISERROR(VLOOKUP($A99,gegevens!$H$1:$I$48,2,FALSE)),"",IF($A99&gt;0,VLOOKUP($A99,gegevens!H$1:I$48,2,FALSE),""))</f>
      </c>
      <c r="E99" s="104">
        <f>IF(ISERROR(VLOOKUP($A99,gegevens!$J$1:$K$48,2,FALSE)),"",IF($A99&gt;0,VLOOKUP($A99,gegevens!$J$1:$K$48,2,FALSE),""))</f>
      </c>
      <c r="F99" s="104">
        <f>IF(ISERROR(VLOOKUP($A99,gegevens!$L$1:$M$48,2,FALSE)),"",IF($A99&gt;0,VLOOKUP($A99,gegevens!$L$1:$M$48,2,FALSE),""))</f>
      </c>
      <c r="G99" s="104">
        <f>IF(ISERROR(VLOOKUP($A99,gegevens!$N$1:$O$48,2,FALSE)),"",IF($A99&gt;0,VLOOKUP($A99,gegevens!$N$1:$O$48,2,FALSE),""))</f>
      </c>
      <c r="H99" s="104">
        <f>IF(ISERROR(VLOOKUP($A99,gegevens!$P$1:$Q$48,2,FALSE)),"",IF($A99&gt;0,VLOOKUP($A99,gegevens!$P$1:$Q$48,2,FALSE),""))</f>
      </c>
      <c r="I99" s="104">
        <f>IF(ISERROR(VLOOKUP($A99,gegevens!$R$1:$S$48,2,FALSE)),"",IF($A99&gt;0,VLOOKUP($A99,gegevens!$R$1:$S$48,2,FALSE),""))</f>
      </c>
      <c r="J99" s="104">
        <f>IF(ISERROR(VLOOKUP($A99,gegevens!$T$1:$U$48,2,FALSE)),"",IF($A99&gt;0,VLOOKUP($A99,gegevens!$T$1:$U$48,2,FALSE),""))</f>
      </c>
      <c r="K99" s="104">
        <f>IF(ISERROR(VLOOKUP($A99,gegevens!$V$1:$W$48,2,FALSE)),"",IF($A99&gt;0,VLOOKUP($A99,gegevens!$V$1:$W$48,2,FALSE),""))</f>
      </c>
      <c r="L99" s="105">
        <f>SUM(D99:K99)</f>
        <v>0</v>
      </c>
      <c r="M99" s="106">
        <f t="shared" si="7"/>
        <v>0</v>
      </c>
      <c r="N99" s="94">
        <f t="shared" si="9"/>
      </c>
      <c r="Q99" s="95"/>
    </row>
    <row r="100" spans="1:17" ht="12.75">
      <c r="A100" s="92"/>
      <c r="B100" s="102">
        <f>IF(A100="","",IF(ISERROR(PROPER(VLOOKUP(A100,elo!$A$2:$C$1891,2,FALSE))),"Stamnummer niet gevonden",PROPER(VLOOKUP(A100,elo!$A$2:$C$1891,2,FALSE))))</f>
      </c>
      <c r="C100" s="103">
        <f>IF(A100="","",IF(ISERROR(VLOOKUP(A100,elo!$A$2:$C$1891,3,FALSE)),"Fout",VLOOKUP(A100,elo!$A$2:$C$1891,3,FALSE)))</f>
      </c>
      <c r="D100" s="104">
        <f>IF(ISERROR(VLOOKUP($A100,gegevens!$H$1:$I$48,2,FALSE)),"",IF($A100&gt;0,VLOOKUP($A100,gegevens!H$1:I$48,2,FALSE),""))</f>
      </c>
      <c r="E100" s="104">
        <f>IF(ISERROR(VLOOKUP($A100,gegevens!$J$1:$K$48,2,FALSE)),"",IF($A100&gt;0,VLOOKUP($A100,gegevens!$J$1:$K$48,2,FALSE),""))</f>
      </c>
      <c r="F100" s="104">
        <f>IF(ISERROR(VLOOKUP($A100,gegevens!$L$1:$M$48,2,FALSE)),"",IF($A100&gt;0,VLOOKUP($A100,gegevens!$L$1:$M$48,2,FALSE),""))</f>
      </c>
      <c r="G100" s="104">
        <f>IF(ISERROR(VLOOKUP($A100,gegevens!$N$1:$O$48,2,FALSE)),"",IF($A100&gt;0,VLOOKUP($A100,gegevens!$N$1:$O$48,2,FALSE),""))</f>
      </c>
      <c r="H100" s="104">
        <f>IF(ISERROR(VLOOKUP($A100,gegevens!$P$1:$Q$48,2,FALSE)),"",IF($A100&gt;0,VLOOKUP($A100,gegevens!$P$1:$Q$48,2,FALSE),""))</f>
      </c>
      <c r="I100" s="104">
        <f>IF(ISERROR(VLOOKUP($A100,gegevens!$R$1:$S$48,2,FALSE)),"",IF($A100&gt;0,VLOOKUP($A100,gegevens!$R$1:$S$48,2,FALSE),""))</f>
      </c>
      <c r="J100" s="104">
        <f>IF(ISERROR(VLOOKUP($A100,gegevens!$T$1:$U$48,2,FALSE)),"",IF($A100&gt;0,VLOOKUP($A100,gegevens!$T$1:$U$48,2,FALSE),""))</f>
      </c>
      <c r="K100" s="104">
        <f>IF(ISERROR(VLOOKUP($A100,gegevens!$V$1:$W$48,2,FALSE)),"",IF($A100&gt;0,VLOOKUP($A100,gegevens!$V$1:$W$48,2,FALSE),""))</f>
      </c>
      <c r="L100" s="105">
        <f>SUM(D100:K100)</f>
        <v>0</v>
      </c>
      <c r="M100" s="106">
        <f t="shared" si="7"/>
        <v>0</v>
      </c>
      <c r="N100" s="94">
        <f t="shared" si="9"/>
      </c>
      <c r="Q100" s="95"/>
    </row>
    <row r="101" spans="4:17" ht="12.75">
      <c r="D101" s="93">
        <f>SUM(D2:D100)</f>
        <v>96</v>
      </c>
      <c r="E101" s="93">
        <f aca="true" t="shared" si="10" ref="E101:K101">SUM(E2:E100)</f>
        <v>96</v>
      </c>
      <c r="F101" s="93">
        <f>SUM(F2:F100)</f>
        <v>96</v>
      </c>
      <c r="G101" s="93">
        <f t="shared" si="10"/>
        <v>48</v>
      </c>
      <c r="H101" s="93">
        <f t="shared" si="10"/>
        <v>96</v>
      </c>
      <c r="I101" s="93">
        <f t="shared" si="10"/>
        <v>48</v>
      </c>
      <c r="J101" s="93">
        <f t="shared" si="10"/>
        <v>95</v>
      </c>
      <c r="K101" s="93">
        <f t="shared" si="10"/>
        <v>96</v>
      </c>
      <c r="Q101" s="95"/>
    </row>
    <row r="102" spans="5:17" ht="12.75">
      <c r="E102" s="95"/>
      <c r="F102" s="95"/>
      <c r="G102" s="95"/>
      <c r="H102" s="95"/>
      <c r="Q102" s="95"/>
    </row>
    <row r="103" spans="4:17" ht="12.75">
      <c r="D103" s="93">
        <f>COUNT(D2:D100)</f>
        <v>48</v>
      </c>
      <c r="E103" s="93">
        <f aca="true" t="shared" si="11" ref="E103:K103">COUNT(E2:E100)</f>
        <v>48</v>
      </c>
      <c r="F103" s="93">
        <f t="shared" si="11"/>
        <v>48</v>
      </c>
      <c r="G103" s="93">
        <f>COUNT(G2:G100)</f>
        <v>24</v>
      </c>
      <c r="H103" s="93">
        <f t="shared" si="11"/>
        <v>48</v>
      </c>
      <c r="I103" s="93">
        <f t="shared" si="11"/>
        <v>24</v>
      </c>
      <c r="J103" s="93">
        <f t="shared" si="11"/>
        <v>47</v>
      </c>
      <c r="K103" s="93">
        <f t="shared" si="11"/>
        <v>48</v>
      </c>
      <c r="Q103" s="95"/>
    </row>
    <row r="104" ht="12.75">
      <c r="Q104" s="95"/>
    </row>
    <row r="105" ht="12.75">
      <c r="Q105" s="95"/>
    </row>
    <row r="106" ht="12.75">
      <c r="Q106" s="95"/>
    </row>
    <row r="107" ht="12.75">
      <c r="Q107" s="95"/>
    </row>
    <row r="108" ht="12.75">
      <c r="Q108" s="95"/>
    </row>
    <row r="109" ht="12.75">
      <c r="Q109" s="95"/>
    </row>
    <row r="110" ht="12.75">
      <c r="Q110" s="95"/>
    </row>
    <row r="111" ht="12.75">
      <c r="Q111" s="95"/>
    </row>
    <row r="112" ht="12.75">
      <c r="Q112" s="95"/>
    </row>
    <row r="113" ht="12.75">
      <c r="Q113" s="95"/>
    </row>
    <row r="114" ht="12.75">
      <c r="Q114" s="95"/>
    </row>
    <row r="115" ht="12.75">
      <c r="Q115" s="95"/>
    </row>
    <row r="116" ht="12.75">
      <c r="Q116" s="95"/>
    </row>
    <row r="117" ht="12.75">
      <c r="Q117" s="95"/>
    </row>
    <row r="118" ht="12.75">
      <c r="Q118" s="95"/>
    </row>
    <row r="119" ht="12.75">
      <c r="Q119" s="95"/>
    </row>
    <row r="120" ht="12.75">
      <c r="Q120" s="95"/>
    </row>
    <row r="121" ht="12.75">
      <c r="Q121" s="95"/>
    </row>
    <row r="122" ht="12.75">
      <c r="Q122" s="95"/>
    </row>
    <row r="123" ht="12.75">
      <c r="Q123" s="95"/>
    </row>
    <row r="124" ht="12.75">
      <c r="Q124" s="95"/>
    </row>
    <row r="125" ht="12.75">
      <c r="Q125" s="95"/>
    </row>
    <row r="126" ht="12.75">
      <c r="Q126" s="95"/>
    </row>
    <row r="127" ht="12.75">
      <c r="Q127" s="95"/>
    </row>
    <row r="128" ht="12.75">
      <c r="Q128" s="95"/>
    </row>
    <row r="129" ht="12.75">
      <c r="Q129" s="95"/>
    </row>
    <row r="130" ht="12.75">
      <c r="Q130" s="95"/>
    </row>
    <row r="131" ht="12.75">
      <c r="Q131" s="95"/>
    </row>
    <row r="132" ht="12.75">
      <c r="Q132" s="95"/>
    </row>
    <row r="133" ht="12.75">
      <c r="Q133" s="95"/>
    </row>
    <row r="134" ht="12.75">
      <c r="Q134" s="95"/>
    </row>
    <row r="135" ht="12.75">
      <c r="Q135" s="95"/>
    </row>
    <row r="136" ht="12.75">
      <c r="Q136" s="95"/>
    </row>
    <row r="137" ht="12.75">
      <c r="Q137" s="95"/>
    </row>
    <row r="138" ht="12.75">
      <c r="Q138" s="95"/>
    </row>
    <row r="139" ht="12.75">
      <c r="Q139" s="95"/>
    </row>
    <row r="140" ht="12.75">
      <c r="Q140" s="95"/>
    </row>
    <row r="141" ht="12.75">
      <c r="Q141" s="95"/>
    </row>
    <row r="142" ht="12.75">
      <c r="Q142" s="95"/>
    </row>
    <row r="143" ht="12.75">
      <c r="Q143" s="95"/>
    </row>
    <row r="144" ht="12.75">
      <c r="Q144" s="95"/>
    </row>
    <row r="145" ht="12.75">
      <c r="Q145" s="95"/>
    </row>
    <row r="146" ht="12.75">
      <c r="Q146" s="95"/>
    </row>
    <row r="147" ht="12.75">
      <c r="Q147" s="95"/>
    </row>
    <row r="148" ht="12.75">
      <c r="Q148" s="95"/>
    </row>
    <row r="149" ht="12.75">
      <c r="Q149" s="95"/>
    </row>
    <row r="150" ht="12.75">
      <c r="Q150" s="95"/>
    </row>
    <row r="151" ht="12.75">
      <c r="Q151" s="95"/>
    </row>
    <row r="152" ht="12.75">
      <c r="Q152" s="95"/>
    </row>
    <row r="153" ht="12.75">
      <c r="Q153" s="95"/>
    </row>
    <row r="154" ht="12.75">
      <c r="Q154" s="95"/>
    </row>
    <row r="155" ht="12.75">
      <c r="Q155" s="95"/>
    </row>
    <row r="156" ht="12.75">
      <c r="Q156" s="95"/>
    </row>
    <row r="157" ht="12.75">
      <c r="Q157" s="95"/>
    </row>
    <row r="158" ht="12.75">
      <c r="Q158" s="95"/>
    </row>
    <row r="159" ht="12.75">
      <c r="Q159" s="95"/>
    </row>
    <row r="160" ht="12.75">
      <c r="Q160" s="95"/>
    </row>
    <row r="161" ht="12.75">
      <c r="Q161" s="95"/>
    </row>
    <row r="162" ht="12.75">
      <c r="Q162" s="95"/>
    </row>
    <row r="163" ht="12.75">
      <c r="Q163" s="95"/>
    </row>
    <row r="164" ht="12.75">
      <c r="Q164" s="95"/>
    </row>
    <row r="165" ht="12.75">
      <c r="Q165" s="95"/>
    </row>
    <row r="166" ht="12.75">
      <c r="Q166" s="95"/>
    </row>
    <row r="167" ht="12.75">
      <c r="Q167" s="95"/>
    </row>
    <row r="168" ht="12.75">
      <c r="Q168" s="95"/>
    </row>
    <row r="169" ht="12.75">
      <c r="Q169" s="95"/>
    </row>
    <row r="170" ht="12.75">
      <c r="Q170" s="95"/>
    </row>
    <row r="171" ht="12.75">
      <c r="Q171" s="95"/>
    </row>
    <row r="172" ht="12.75">
      <c r="Q172" s="95"/>
    </row>
    <row r="173" ht="12.75">
      <c r="Q173" s="95"/>
    </row>
    <row r="174" ht="12.75">
      <c r="Q174" s="95"/>
    </row>
    <row r="175" ht="12.75">
      <c r="Q175" s="95"/>
    </row>
    <row r="176" ht="12.75">
      <c r="Q176" s="95"/>
    </row>
    <row r="177" ht="12.75">
      <c r="Q177" s="95"/>
    </row>
    <row r="178" ht="12.75">
      <c r="Q178" s="95"/>
    </row>
    <row r="179" ht="12.75">
      <c r="Q179" s="95"/>
    </row>
    <row r="180" ht="12.75">
      <c r="Q180" s="95"/>
    </row>
    <row r="181" ht="12.75">
      <c r="Q181" s="95"/>
    </row>
    <row r="182" ht="12.75">
      <c r="Q182" s="95"/>
    </row>
    <row r="183" ht="12.75">
      <c r="Q183" s="95"/>
    </row>
    <row r="184" ht="12.75">
      <c r="Q184" s="95"/>
    </row>
    <row r="185" ht="12.75">
      <c r="Q185" s="95"/>
    </row>
    <row r="186" ht="12.75">
      <c r="Q186" s="95"/>
    </row>
    <row r="187" ht="12.75">
      <c r="Q187" s="95"/>
    </row>
    <row r="188" ht="12.75">
      <c r="Q188" s="95"/>
    </row>
    <row r="189" ht="12.75">
      <c r="Q189" s="95"/>
    </row>
    <row r="190" ht="12.75">
      <c r="Q190" s="95"/>
    </row>
    <row r="191" ht="12.75">
      <c r="Q191" s="95"/>
    </row>
    <row r="192" ht="12.75">
      <c r="Q192" s="95"/>
    </row>
    <row r="193" ht="12.75">
      <c r="Q193" s="95"/>
    </row>
    <row r="194" ht="12.75">
      <c r="Q194" s="95"/>
    </row>
    <row r="195" ht="12.75">
      <c r="Q195" s="95"/>
    </row>
    <row r="196" ht="12.75">
      <c r="Q196" s="95"/>
    </row>
    <row r="197" ht="12.75">
      <c r="Q197" s="95"/>
    </row>
    <row r="198" ht="12.75">
      <c r="Q198" s="95"/>
    </row>
    <row r="199" ht="12.75">
      <c r="Q199" s="95"/>
    </row>
    <row r="200" ht="12.75">
      <c r="Q200" s="95"/>
    </row>
    <row r="201" ht="12.75">
      <c r="Q201" s="95"/>
    </row>
    <row r="202" ht="12.75">
      <c r="Q202" s="95"/>
    </row>
    <row r="203" ht="12.75">
      <c r="Q203" s="95"/>
    </row>
    <row r="204" ht="12.75">
      <c r="Q204" s="95"/>
    </row>
    <row r="205" ht="12.75">
      <c r="Q205" s="95"/>
    </row>
    <row r="206" ht="12.75">
      <c r="Q206" s="95"/>
    </row>
    <row r="207" ht="12.75">
      <c r="Q207" s="95"/>
    </row>
    <row r="208" ht="12.75">
      <c r="Q208" s="95"/>
    </row>
    <row r="209" ht="12.75">
      <c r="Q209" s="95"/>
    </row>
    <row r="210" ht="12.75">
      <c r="Q210" s="95"/>
    </row>
    <row r="211" ht="12.75">
      <c r="Q211" s="95"/>
    </row>
    <row r="212" ht="12.75">
      <c r="Q212" s="95"/>
    </row>
    <row r="213" ht="12.75">
      <c r="Q213" s="95"/>
    </row>
    <row r="214" ht="12.75">
      <c r="Q214" s="95"/>
    </row>
    <row r="215" ht="12.75">
      <c r="Q215" s="95"/>
    </row>
    <row r="216" ht="12.75">
      <c r="Q216" s="95"/>
    </row>
    <row r="217" ht="12.75">
      <c r="Q217" s="95"/>
    </row>
    <row r="218" ht="12.75">
      <c r="Q218" s="95"/>
    </row>
    <row r="219" ht="12.75">
      <c r="Q219" s="95"/>
    </row>
    <row r="220" ht="12.75">
      <c r="Q220" s="95"/>
    </row>
    <row r="221" ht="12.75">
      <c r="Q221" s="95"/>
    </row>
    <row r="222" ht="12.75">
      <c r="Q222" s="95"/>
    </row>
    <row r="223" ht="12.75">
      <c r="Q223" s="95"/>
    </row>
    <row r="224" ht="12.75">
      <c r="Q224" s="95"/>
    </row>
    <row r="225" ht="12.75">
      <c r="Q225" s="95"/>
    </row>
    <row r="226" ht="12.75">
      <c r="Q226" s="95"/>
    </row>
    <row r="227" ht="12.75">
      <c r="Q227" s="95"/>
    </row>
    <row r="228" ht="12.75">
      <c r="Q228" s="95"/>
    </row>
    <row r="229" ht="12.75">
      <c r="Q229" s="95"/>
    </row>
    <row r="230" ht="12.75">
      <c r="Q230" s="95"/>
    </row>
    <row r="231" ht="12.75">
      <c r="Q231" s="95"/>
    </row>
    <row r="232" ht="12.75">
      <c r="Q232" s="95"/>
    </row>
    <row r="233" ht="12.75">
      <c r="Q233" s="95"/>
    </row>
    <row r="234" ht="12.75">
      <c r="Q234" s="95"/>
    </row>
    <row r="235" ht="12.75">
      <c r="Q235" s="95"/>
    </row>
    <row r="236" ht="12.75">
      <c r="Q236" s="95"/>
    </row>
    <row r="237" ht="12.75">
      <c r="Q237" s="95"/>
    </row>
    <row r="238" ht="12.75">
      <c r="Q238" s="95"/>
    </row>
    <row r="239" ht="12.75">
      <c r="Q239" s="95"/>
    </row>
    <row r="240" ht="12.75">
      <c r="Q240" s="95"/>
    </row>
    <row r="241" ht="12.75">
      <c r="Q241" s="95"/>
    </row>
    <row r="242" ht="12.75">
      <c r="Q242" s="95"/>
    </row>
    <row r="243" ht="12.75">
      <c r="Q243" s="95"/>
    </row>
    <row r="244" ht="12.75">
      <c r="Q244" s="95"/>
    </row>
    <row r="245" ht="12.75">
      <c r="Q245" s="95"/>
    </row>
    <row r="246" ht="12.75">
      <c r="Q246" s="95"/>
    </row>
    <row r="247" ht="12.75">
      <c r="Q247" s="95"/>
    </row>
    <row r="248" ht="12.75">
      <c r="Q248" s="95"/>
    </row>
    <row r="249" ht="12.75">
      <c r="Q249" s="95"/>
    </row>
    <row r="250" ht="12.75">
      <c r="Q250" s="95"/>
    </row>
    <row r="251" ht="12.75">
      <c r="Q251" s="95"/>
    </row>
    <row r="252" ht="12.75">
      <c r="Q252" s="95"/>
    </row>
    <row r="253" ht="12.75">
      <c r="Q253" s="95"/>
    </row>
    <row r="254" ht="12.75">
      <c r="Q254" s="95"/>
    </row>
    <row r="255" ht="12.75">
      <c r="Q255" s="95"/>
    </row>
    <row r="256" ht="12.75">
      <c r="Q256" s="95"/>
    </row>
    <row r="257" ht="12.75">
      <c r="Q257" s="95"/>
    </row>
    <row r="258" ht="12.75">
      <c r="Q258" s="95"/>
    </row>
    <row r="259" ht="12.75">
      <c r="Q259" s="95"/>
    </row>
    <row r="260" ht="12.75">
      <c r="Q260" s="95"/>
    </row>
    <row r="261" ht="12.75">
      <c r="Q261" s="95"/>
    </row>
    <row r="262" ht="12.75">
      <c r="Q262" s="95"/>
    </row>
    <row r="263" ht="12.75">
      <c r="Q263" s="95"/>
    </row>
    <row r="264" ht="12.75">
      <c r="Q264" s="95"/>
    </row>
    <row r="265" ht="12.75">
      <c r="Q265" s="95"/>
    </row>
    <row r="266" ht="12.75">
      <c r="Q266" s="95"/>
    </row>
    <row r="267" ht="12.75">
      <c r="Q267" s="95"/>
    </row>
    <row r="268" ht="12.75">
      <c r="Q268" s="95"/>
    </row>
    <row r="269" ht="12.75">
      <c r="Q269" s="95"/>
    </row>
    <row r="270" ht="12.75">
      <c r="Q270" s="95"/>
    </row>
    <row r="271" ht="12.75">
      <c r="Q271" s="95"/>
    </row>
    <row r="272" ht="12.75">
      <c r="Q272" s="95"/>
    </row>
    <row r="273" ht="12.75">
      <c r="Q273" s="95"/>
    </row>
    <row r="274" ht="12.75">
      <c r="Q274" s="95"/>
    </row>
    <row r="275" ht="12.75">
      <c r="Q275" s="95"/>
    </row>
    <row r="276" ht="12.75">
      <c r="Q276" s="95"/>
    </row>
  </sheetData>
  <sheetProtection password="C40F" sheet="1" objects="1" scenarios="1" sort="0"/>
  <protectedRanges>
    <protectedRange password="89A0" sqref="B2:N119 A51:A119" name="Bereik1"/>
    <protectedRange sqref="A9:A12" name="Bereik1_3"/>
    <protectedRange sqref="A13:A16" name="Bereik1_4"/>
    <protectedRange sqref="A17:A19" name="Bereik1_5"/>
    <protectedRange sqref="A28:A31" name="Bereik1_8"/>
    <protectedRange sqref="A36:A39" name="Bereik1_10"/>
    <protectedRange sqref="A47:A50" name="Bereik1_7_1"/>
    <protectedRange sqref="A44:A46" name="Bereik1_12"/>
  </protectedRange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PC3</dc:creator>
  <cp:keywords/>
  <dc:description/>
  <cp:lastModifiedBy>PC</cp:lastModifiedBy>
  <dcterms:created xsi:type="dcterms:W3CDTF">2007-01-09T20:00:02Z</dcterms:created>
  <dcterms:modified xsi:type="dcterms:W3CDTF">2009-03-15T18:17:46Z</dcterms:modified>
  <cp:category/>
  <cp:version/>
  <cp:contentType/>
  <cp:contentStatus/>
</cp:coreProperties>
</file>