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700" tabRatio="408" activeTab="2"/>
  </bookViews>
  <sheets>
    <sheet name="Groep1A" sheetId="1" r:id="rId1"/>
    <sheet name="Groep1B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  <sheet name="Q" sheetId="19" r:id="rId19"/>
    <sheet name="R" sheetId="20" r:id="rId20"/>
    <sheet name="S" sheetId="21" r:id="rId21"/>
    <sheet name="T" sheetId="22" r:id="rId22"/>
    <sheet name="U" sheetId="23" r:id="rId23"/>
    <sheet name="V" sheetId="24" r:id="rId24"/>
    <sheet name="W" sheetId="25" r:id="rId25"/>
    <sheet name="X" sheetId="26" r:id="rId26"/>
    <sheet name="Y" sheetId="27" r:id="rId27"/>
    <sheet name="Z" sheetId="28" r:id="rId28"/>
  </sheets>
  <definedNames/>
  <calcPr fullCalcOnLoad="1"/>
</workbook>
</file>

<file path=xl/sharedStrings.xml><?xml version="1.0" encoding="utf-8"?>
<sst xmlns="http://schemas.openxmlformats.org/spreadsheetml/2006/main" count="1957" uniqueCount="118">
  <si>
    <t>Groep A</t>
  </si>
  <si>
    <t>Ronde 1</t>
  </si>
  <si>
    <t>-</t>
  </si>
  <si>
    <t>Ronde 2</t>
  </si>
  <si>
    <t>Ronde 3</t>
  </si>
  <si>
    <t>Groep B</t>
  </si>
  <si>
    <t>Groep C</t>
  </si>
  <si>
    <t>Groep D</t>
  </si>
  <si>
    <t>Groep E</t>
  </si>
  <si>
    <t>Groep F</t>
  </si>
  <si>
    <t>Groep G</t>
  </si>
  <si>
    <t>Groep H</t>
  </si>
  <si>
    <t>Groep I</t>
  </si>
  <si>
    <t>Groep J</t>
  </si>
  <si>
    <t>Groep K</t>
  </si>
  <si>
    <t>Groep L</t>
  </si>
  <si>
    <t>Groep N</t>
  </si>
  <si>
    <t>Groep O</t>
  </si>
  <si>
    <t>Groep Q</t>
  </si>
  <si>
    <t>Groep R</t>
  </si>
  <si>
    <t>Groep S</t>
  </si>
  <si>
    <t>Groep T</t>
  </si>
  <si>
    <t>Groep U</t>
  </si>
  <si>
    <t>Groep V</t>
  </si>
  <si>
    <t>Groep W</t>
  </si>
  <si>
    <t>Groep X</t>
  </si>
  <si>
    <t>Groep Y</t>
  </si>
  <si>
    <t>Groep Z</t>
  </si>
  <si>
    <t>GROEP 1B</t>
  </si>
  <si>
    <t>GROEP 1A</t>
  </si>
  <si>
    <t>Naam</t>
  </si>
  <si>
    <t>Punten voorronde</t>
  </si>
  <si>
    <t>Deelnemers</t>
  </si>
  <si>
    <r>
      <t>Klassement</t>
    </r>
    <r>
      <rPr>
        <sz val="10"/>
        <rFont val="Arial"/>
        <family val="2"/>
      </rPr>
      <t xml:space="preserve"> (berekenen = CTRL+S)</t>
    </r>
  </si>
  <si>
    <r>
      <t>Klassement</t>
    </r>
    <r>
      <rPr>
        <sz val="10"/>
        <rFont val="Arial"/>
        <family val="2"/>
      </rPr>
      <t xml:space="preserve"> (berekenen = CTRL+S)</t>
    </r>
  </si>
  <si>
    <t>P</t>
  </si>
  <si>
    <t>A1</t>
  </si>
  <si>
    <t>B1</t>
  </si>
  <si>
    <t>A2</t>
  </si>
  <si>
    <t>B2</t>
  </si>
  <si>
    <t>matrix met onderlinge resultaten</t>
  </si>
  <si>
    <t>zijn de totale scores gelijk?</t>
  </si>
  <si>
    <t>gelijkaardige matrix voor scheidingspunten</t>
  </si>
  <si>
    <t>totale score</t>
  </si>
  <si>
    <t>Tweede scheidingspunt: aantal winstpartijen</t>
  </si>
  <si>
    <t>Eerste scheidingspunt, onderlinge resultaten: Hadamard-product van de twee bovenstaande</t>
  </si>
  <si>
    <t>speler A35</t>
  </si>
  <si>
    <t>speler B35</t>
  </si>
  <si>
    <t>speler A36</t>
  </si>
  <si>
    <t>speler B36</t>
  </si>
  <si>
    <t>Binnenmarsch Rafael</t>
  </si>
  <si>
    <t xml:space="preserve"> 4.0</t>
  </si>
  <si>
    <t>Verbruggen David</t>
  </si>
  <si>
    <t>Thienpont Ruben</t>
  </si>
  <si>
    <t xml:space="preserve"> 3.0</t>
  </si>
  <si>
    <t>Murre Boaz</t>
  </si>
  <si>
    <t>Ramlot Bert</t>
  </si>
  <si>
    <t>Vanduyfhuys Ilja</t>
  </si>
  <si>
    <t>Descamps Kamiel</t>
  </si>
  <si>
    <t>De Rijcke Milan</t>
  </si>
  <si>
    <t>De Putter Nina</t>
  </si>
  <si>
    <t>Schuddink Victor</t>
  </si>
  <si>
    <t xml:space="preserve"> 2.5</t>
  </si>
  <si>
    <t>Coppens Pieter</t>
  </si>
  <si>
    <t xml:space="preserve"> 2.0</t>
  </si>
  <si>
    <t>Haillez Luka</t>
  </si>
  <si>
    <t>De Graaf Tim</t>
  </si>
  <si>
    <t>Deleu Karen</t>
  </si>
  <si>
    <t>Dierick Yolan</t>
  </si>
  <si>
    <t>Ameels Cor</t>
  </si>
  <si>
    <t>Adriaensens Caspar</t>
  </si>
  <si>
    <t>Debunne Lasse</t>
  </si>
  <si>
    <t>Bouckaert Xander</t>
  </si>
  <si>
    <t xml:space="preserve"> 1.5</t>
  </si>
  <si>
    <t>Lahousse Wouter</t>
  </si>
  <si>
    <t>De Fré Nebo</t>
  </si>
  <si>
    <t>Tiggelman Vincent</t>
  </si>
  <si>
    <t>Rogge Parcival</t>
  </si>
  <si>
    <t>Porhart Gilles</t>
  </si>
  <si>
    <t xml:space="preserve"> 1.0</t>
  </si>
  <si>
    <t>Van Walle Fabian</t>
  </si>
  <si>
    <t>Bleyen Maurice</t>
  </si>
  <si>
    <t>Wilocq Josse</t>
  </si>
  <si>
    <t>Van Haeken Quinten</t>
  </si>
  <si>
    <t>Muys Elitha</t>
  </si>
  <si>
    <t xml:space="preserve"> 0.0</t>
  </si>
  <si>
    <t>Dieleman Jochem</t>
  </si>
  <si>
    <t>Helssens Seppe</t>
  </si>
  <si>
    <t>Vanduyfhuys Igor</t>
  </si>
  <si>
    <t>Bouckaert Arne</t>
  </si>
  <si>
    <t>Vermeulen Jappe</t>
  </si>
  <si>
    <t>De Graaf Simon</t>
  </si>
  <si>
    <t>De Vleeschauwer Xander</t>
  </si>
  <si>
    <t>Witters Michael</t>
  </si>
  <si>
    <t>Naessens Wolf</t>
  </si>
  <si>
    <t>Zouagi Amir</t>
  </si>
  <si>
    <t>De Reese Elias</t>
  </si>
  <si>
    <t>Deleu Leen</t>
  </si>
  <si>
    <t>Tiggelman Laura</t>
  </si>
  <si>
    <t>De Bruecker Michael</t>
  </si>
  <si>
    <t>Van Hoecke Sidney</t>
  </si>
  <si>
    <t>Schelleman Martijn</t>
  </si>
  <si>
    <t>Vanson Lotte</t>
  </si>
  <si>
    <t>Ramlot Tim</t>
  </si>
  <si>
    <t>D'Haenens Léon</t>
  </si>
  <si>
    <t>Tempels Robbe</t>
  </si>
  <si>
    <t>Frere Ester</t>
  </si>
  <si>
    <t>De Fré Sila</t>
  </si>
  <si>
    <t>Condes Adam Sean</t>
  </si>
  <si>
    <t>Cattoir Aleksander</t>
  </si>
  <si>
    <t>De Block Jelle</t>
  </si>
  <si>
    <t>Barsegian Michael</t>
  </si>
  <si>
    <t>Van Grembergen Alina</t>
  </si>
  <si>
    <t>Dekeyser Merijn</t>
  </si>
  <si>
    <t xml:space="preserve"> 0.5</t>
  </si>
  <si>
    <t>Bleyen Alphonse</t>
  </si>
  <si>
    <t>bye</t>
  </si>
  <si>
    <t>Groep M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</si>
</sst>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33" borderId="11" xfId="0" applyFont="1" applyFill="1" applyBorder="1" applyAlignment="1" quotePrefix="1">
      <alignment/>
    </xf>
    <xf numFmtId="164" fontId="2" fillId="33" borderId="15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 locked="0"/>
    </xf>
    <xf numFmtId="164" fontId="2" fillId="33" borderId="16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wrapText="1"/>
    </xf>
    <xf numFmtId="0" fontId="8" fillId="0" borderId="22" xfId="69" applyFont="1" applyBorder="1">
      <alignment/>
      <protection/>
    </xf>
    <xf numFmtId="0" fontId="7" fillId="0" borderId="22" xfId="70" applyFont="1" applyFill="1" applyBorder="1" applyProtection="1">
      <alignment/>
      <protection locked="0"/>
    </xf>
    <xf numFmtId="164" fontId="7" fillId="0" borderId="22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8" fillId="0" borderId="22" xfId="69" applyFont="1" applyFill="1" applyBorder="1">
      <alignment/>
      <protection/>
    </xf>
    <xf numFmtId="0" fontId="4" fillId="0" borderId="0" xfId="0" applyFont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erekening" xfId="51"/>
    <cellStyle name="Controlecel" xfId="52"/>
    <cellStyle name="Gekoppelde cel" xfId="53"/>
    <cellStyle name="Goed" xfId="54"/>
    <cellStyle name="Invoer" xfId="55"/>
    <cellStyle name="Comma" xfId="56"/>
    <cellStyle name="Comma [0]" xfId="57"/>
    <cellStyle name="Kop 1" xfId="58"/>
    <cellStyle name="Kop 2" xfId="59"/>
    <cellStyle name="Kop 3" xfId="60"/>
    <cellStyle name="Kop 4" xfId="61"/>
    <cellStyle name="Neutraal" xfId="62"/>
    <cellStyle name="Notitie" xfId="63"/>
    <cellStyle name="Notitie 2" xfId="64"/>
    <cellStyle name="Notitie 3" xfId="65"/>
    <cellStyle name="Ongeldig" xfId="66"/>
    <cellStyle name="Percent" xfId="67"/>
    <cellStyle name="Standaard 2" xfId="68"/>
    <cellStyle name="Standaard 3" xfId="69"/>
    <cellStyle name="Standaard_Groep1A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spans="2:6" ht="15.75">
      <c r="B1" s="12" t="s">
        <v>29</v>
      </c>
      <c r="C1" s="21"/>
      <c r="D1" s="21"/>
      <c r="E1" s="21"/>
      <c r="F1" s="21"/>
    </row>
    <row r="2" ht="16.5" thickBot="1">
      <c r="B2" s="12"/>
    </row>
    <row r="3" spans="2:3" ht="31.5">
      <c r="B3" s="45" t="s">
        <v>30</v>
      </c>
      <c r="C3" s="46" t="s">
        <v>31</v>
      </c>
    </row>
    <row r="4" spans="1:3" ht="15.75">
      <c r="A4" s="2">
        <v>1</v>
      </c>
      <c r="B4" s="47" t="s">
        <v>50</v>
      </c>
      <c r="C4" s="47" t="s">
        <v>51</v>
      </c>
    </row>
    <row r="5" spans="1:3" ht="15.75">
      <c r="A5" s="2">
        <v>2</v>
      </c>
      <c r="B5" s="47" t="s">
        <v>52</v>
      </c>
      <c r="C5" s="47" t="s">
        <v>51</v>
      </c>
    </row>
    <row r="6" spans="1:3" ht="15.75">
      <c r="A6" s="2">
        <v>3</v>
      </c>
      <c r="B6" s="47" t="s">
        <v>53</v>
      </c>
      <c r="C6" s="47" t="s">
        <v>54</v>
      </c>
    </row>
    <row r="7" spans="1:3" ht="15.75">
      <c r="A7" s="2">
        <v>4</v>
      </c>
      <c r="B7" s="47" t="s">
        <v>55</v>
      </c>
      <c r="C7" s="47" t="s">
        <v>54</v>
      </c>
    </row>
    <row r="8" spans="1:3" ht="15.75">
      <c r="A8" s="2">
        <v>5</v>
      </c>
      <c r="B8" s="47" t="s">
        <v>56</v>
      </c>
      <c r="C8" s="47" t="s">
        <v>54</v>
      </c>
    </row>
    <row r="9" spans="1:3" ht="15.75">
      <c r="A9" s="2">
        <v>6</v>
      </c>
      <c r="B9" s="47" t="s">
        <v>57</v>
      </c>
      <c r="C9" s="47" t="s">
        <v>54</v>
      </c>
    </row>
    <row r="10" spans="1:3" ht="15.75">
      <c r="A10" s="2">
        <v>7</v>
      </c>
      <c r="B10" s="47" t="s">
        <v>58</v>
      </c>
      <c r="C10" s="47" t="s">
        <v>54</v>
      </c>
    </row>
    <row r="11" spans="1:3" ht="15.75">
      <c r="A11" s="2">
        <v>8</v>
      </c>
      <c r="B11" s="47" t="s">
        <v>59</v>
      </c>
      <c r="C11" s="47" t="s">
        <v>54</v>
      </c>
    </row>
    <row r="12" spans="1:3" ht="15.75">
      <c r="A12" s="2">
        <v>9</v>
      </c>
      <c r="B12" s="47" t="s">
        <v>60</v>
      </c>
      <c r="C12" s="47" t="s">
        <v>54</v>
      </c>
    </row>
    <row r="13" spans="1:3" ht="15.75">
      <c r="A13" s="2">
        <v>10</v>
      </c>
      <c r="B13" s="47" t="s">
        <v>61</v>
      </c>
      <c r="C13" s="47" t="s">
        <v>62</v>
      </c>
    </row>
    <row r="14" spans="1:3" ht="15.75">
      <c r="A14" s="2">
        <v>11</v>
      </c>
      <c r="B14" s="47" t="s">
        <v>63</v>
      </c>
      <c r="C14" s="47" t="s">
        <v>64</v>
      </c>
    </row>
    <row r="15" spans="1:3" ht="15.75">
      <c r="A15" s="2">
        <v>12</v>
      </c>
      <c r="B15" s="47" t="s">
        <v>65</v>
      </c>
      <c r="C15" s="47" t="s">
        <v>64</v>
      </c>
    </row>
    <row r="16" spans="1:3" ht="15.75">
      <c r="A16" s="2">
        <v>13</v>
      </c>
      <c r="B16" s="47" t="s">
        <v>66</v>
      </c>
      <c r="C16" s="47" t="s">
        <v>64</v>
      </c>
    </row>
    <row r="17" spans="1:3" ht="15.75">
      <c r="A17" s="2">
        <v>14</v>
      </c>
      <c r="B17" s="47" t="s">
        <v>67</v>
      </c>
      <c r="C17" s="47" t="s">
        <v>64</v>
      </c>
    </row>
    <row r="18" spans="1:3" ht="15.75">
      <c r="A18" s="2">
        <v>15</v>
      </c>
      <c r="B18" s="47" t="s">
        <v>68</v>
      </c>
      <c r="C18" s="47" t="s">
        <v>64</v>
      </c>
    </row>
    <row r="19" spans="1:3" ht="15.75">
      <c r="A19" s="2">
        <v>16</v>
      </c>
      <c r="B19" s="47" t="s">
        <v>69</v>
      </c>
      <c r="C19" s="47" t="s">
        <v>64</v>
      </c>
    </row>
    <row r="20" spans="1:3" ht="15.75">
      <c r="A20" s="2">
        <v>17</v>
      </c>
      <c r="B20" s="47" t="s">
        <v>70</v>
      </c>
      <c r="C20" s="47" t="s">
        <v>64</v>
      </c>
    </row>
    <row r="21" spans="1:3" ht="15.75">
      <c r="A21" s="2">
        <v>18</v>
      </c>
      <c r="B21" s="47" t="s">
        <v>71</v>
      </c>
      <c r="C21" s="47" t="s">
        <v>64</v>
      </c>
    </row>
    <row r="22" spans="1:3" ht="15.75">
      <c r="A22" s="2">
        <v>19</v>
      </c>
      <c r="B22" s="47" t="s">
        <v>72</v>
      </c>
      <c r="C22" s="47" t="s">
        <v>73</v>
      </c>
    </row>
    <row r="23" spans="1:3" ht="15.75">
      <c r="A23" s="2">
        <v>20</v>
      </c>
      <c r="B23" s="47" t="s">
        <v>74</v>
      </c>
      <c r="C23" s="47" t="s">
        <v>73</v>
      </c>
    </row>
    <row r="24" spans="1:3" ht="15.75">
      <c r="A24" s="2">
        <v>21</v>
      </c>
      <c r="B24" s="47" t="s">
        <v>75</v>
      </c>
      <c r="C24" s="47" t="s">
        <v>73</v>
      </c>
    </row>
    <row r="25" spans="1:3" ht="15.75">
      <c r="A25" s="2">
        <v>22</v>
      </c>
      <c r="B25" s="47" t="s">
        <v>76</v>
      </c>
      <c r="C25" s="47" t="s">
        <v>73</v>
      </c>
    </row>
    <row r="26" spans="1:3" ht="15.75">
      <c r="A26" s="2">
        <v>23</v>
      </c>
      <c r="B26" s="47" t="s">
        <v>77</v>
      </c>
      <c r="C26" s="47" t="s">
        <v>73</v>
      </c>
    </row>
    <row r="27" spans="1:3" ht="15.75">
      <c r="A27" s="2">
        <v>24</v>
      </c>
      <c r="B27" s="47" t="s">
        <v>78</v>
      </c>
      <c r="C27" s="47" t="s">
        <v>79</v>
      </c>
    </row>
    <row r="28" spans="1:3" ht="15.75">
      <c r="A28" s="2">
        <v>25</v>
      </c>
      <c r="B28" s="47" t="s">
        <v>80</v>
      </c>
      <c r="C28" s="47" t="s">
        <v>79</v>
      </c>
    </row>
    <row r="29" spans="1:3" ht="15.75">
      <c r="A29" s="2">
        <v>26</v>
      </c>
      <c r="B29" s="47" t="s">
        <v>81</v>
      </c>
      <c r="C29" s="47" t="s">
        <v>79</v>
      </c>
    </row>
    <row r="30" spans="1:3" ht="15.75">
      <c r="A30" s="2">
        <v>27</v>
      </c>
      <c r="B30" s="47" t="s">
        <v>82</v>
      </c>
      <c r="C30" s="47" t="s">
        <v>79</v>
      </c>
    </row>
    <row r="31" spans="1:3" ht="15.75">
      <c r="A31" s="2">
        <v>28</v>
      </c>
      <c r="B31" s="47" t="s">
        <v>83</v>
      </c>
      <c r="C31" s="47" t="s">
        <v>79</v>
      </c>
    </row>
    <row r="32" spans="1:3" ht="15.75">
      <c r="A32" s="2">
        <v>29</v>
      </c>
      <c r="B32" s="47" t="s">
        <v>84</v>
      </c>
      <c r="C32" s="47" t="s">
        <v>85</v>
      </c>
    </row>
    <row r="33" spans="1:3" ht="15.75">
      <c r="A33" s="2">
        <v>30</v>
      </c>
      <c r="B33" s="48"/>
      <c r="C33" s="49"/>
    </row>
    <row r="34" spans="1:3" ht="15.75">
      <c r="A34" s="2">
        <v>31</v>
      </c>
      <c r="B34" s="48"/>
      <c r="C34" s="49"/>
    </row>
    <row r="35" spans="1:3" ht="15.75">
      <c r="A35" s="2">
        <v>32</v>
      </c>
      <c r="B35" s="48"/>
      <c r="C35" s="49"/>
    </row>
    <row r="36" spans="1:3" ht="15.75">
      <c r="A36" s="2">
        <v>33</v>
      </c>
      <c r="B36" s="48"/>
      <c r="C36" s="49"/>
    </row>
    <row r="37" spans="1:3" ht="15.75">
      <c r="A37" s="2">
        <v>34</v>
      </c>
      <c r="B37" s="48"/>
      <c r="C37" s="49"/>
    </row>
    <row r="38" spans="1:3" ht="15.75">
      <c r="A38" s="2">
        <v>35</v>
      </c>
      <c r="B38" s="48"/>
      <c r="C38" s="49"/>
    </row>
    <row r="39" spans="1:3" ht="15.75">
      <c r="A39" s="2">
        <v>36</v>
      </c>
      <c r="B39" s="48"/>
      <c r="C39" s="49"/>
    </row>
    <row r="40" spans="1:3" ht="15.75">
      <c r="A40" s="2">
        <v>37</v>
      </c>
      <c r="B40" s="50"/>
      <c r="C40" s="49"/>
    </row>
    <row r="41" spans="1:3" ht="15.75">
      <c r="A41" s="2">
        <v>38</v>
      </c>
      <c r="B41" s="50"/>
      <c r="C41" s="49"/>
    </row>
    <row r="42" spans="1:3" ht="15.75">
      <c r="A42" s="2">
        <v>39</v>
      </c>
      <c r="B42" s="50"/>
      <c r="C42" s="49"/>
    </row>
    <row r="43" spans="1:3" ht="15.75">
      <c r="A43" s="2">
        <v>40</v>
      </c>
      <c r="B43" s="50"/>
      <c r="C43" s="49"/>
    </row>
    <row r="44" spans="1:3" ht="15.75">
      <c r="A44" s="2">
        <v>41</v>
      </c>
      <c r="B44" s="50"/>
      <c r="C44" s="49"/>
    </row>
    <row r="45" spans="1:3" ht="15.75">
      <c r="A45" s="2">
        <v>42</v>
      </c>
      <c r="B45" s="50"/>
      <c r="C45" s="49"/>
    </row>
    <row r="46" spans="1:3" ht="15.75">
      <c r="A46" s="2">
        <v>43</v>
      </c>
      <c r="B46" s="50"/>
      <c r="C46" s="49"/>
    </row>
    <row r="47" spans="1:3" ht="15.75">
      <c r="A47" s="2">
        <v>44</v>
      </c>
      <c r="B47" s="50"/>
      <c r="C47" s="49"/>
    </row>
    <row r="48" spans="1:3" ht="15.75">
      <c r="A48" s="2">
        <v>45</v>
      </c>
      <c r="B48" s="50"/>
      <c r="C48" s="49"/>
    </row>
    <row r="49" spans="1:3" ht="15.75">
      <c r="A49" s="2">
        <v>46</v>
      </c>
      <c r="B49" s="50"/>
      <c r="C49" s="49"/>
    </row>
    <row r="50" spans="1:3" ht="15.75">
      <c r="A50" s="2">
        <v>47</v>
      </c>
      <c r="B50" s="50"/>
      <c r="C50" s="49"/>
    </row>
    <row r="51" spans="1:3" ht="15.75">
      <c r="A51" s="2">
        <v>48</v>
      </c>
      <c r="B51" s="50"/>
      <c r="C51" s="49"/>
    </row>
    <row r="52" spans="1:3" ht="15.75">
      <c r="A52" s="2">
        <v>49</v>
      </c>
      <c r="B52" s="50"/>
      <c r="C52" s="49"/>
    </row>
    <row r="53" spans="1:3" ht="15.75">
      <c r="A53" s="2">
        <v>50</v>
      </c>
      <c r="B53" s="50"/>
      <c r="C53" s="49"/>
    </row>
    <row r="54" spans="1:3" ht="15.75">
      <c r="A54" s="2">
        <v>51</v>
      </c>
      <c r="B54" s="50"/>
      <c r="C54" s="49"/>
    </row>
    <row r="55" spans="1:3" ht="15.75">
      <c r="A55" s="2">
        <v>52</v>
      </c>
      <c r="B55" s="50"/>
      <c r="C55" s="49"/>
    </row>
    <row r="56" spans="2:3" ht="15">
      <c r="B56" s="51"/>
      <c r="C56" s="51"/>
    </row>
    <row r="57" spans="2:3" ht="15">
      <c r="B57" s="51"/>
      <c r="C57" s="51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11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Groep1A!B18</f>
        <v>Dierick Yolan</v>
      </c>
      <c r="C6" s="25">
        <f>O7+O25+O31</f>
        <v>1.0001</v>
      </c>
      <c r="D6" s="26"/>
      <c r="E6" s="27" t="s">
        <v>101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Groep1B!B18</f>
        <v>Van Hoecke Sidney</v>
      </c>
      <c r="C7" s="39">
        <f>O8+O26+O32</f>
        <v>0.5</v>
      </c>
      <c r="D7" s="26"/>
      <c r="E7" s="28" t="s">
        <v>69</v>
      </c>
      <c r="F7" s="43">
        <v>1.5001</v>
      </c>
      <c r="J7" s="1" t="s">
        <v>36</v>
      </c>
      <c r="K7" s="1">
        <v>0</v>
      </c>
      <c r="L7" s="35">
        <f>H23</f>
        <v>1</v>
      </c>
      <c r="M7" s="35">
        <f>H13</f>
        <v>0</v>
      </c>
      <c r="N7" s="35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Groep1A!B19</f>
        <v>Ameels Cor</v>
      </c>
      <c r="C8" s="39">
        <f>O9+O27+O33</f>
        <v>1.5001</v>
      </c>
      <c r="D8" s="26"/>
      <c r="E8" s="28" t="s">
        <v>68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0.5</v>
      </c>
      <c r="N8" s="35">
        <f>F14</f>
        <v>0</v>
      </c>
      <c r="O8" s="1">
        <f>SUM(K8:N8)</f>
        <v>0.5</v>
      </c>
    </row>
    <row r="9" spans="1:15" ht="16.5" thickBot="1">
      <c r="A9" s="1">
        <v>4</v>
      </c>
      <c r="B9" s="11" t="str">
        <f>Groep1B!B19</f>
        <v>Schelleman Martijn</v>
      </c>
      <c r="C9" s="40">
        <f>O10+O28+O34</f>
        <v>3.0003</v>
      </c>
      <c r="D9" s="26"/>
      <c r="E9" s="29" t="s">
        <v>100</v>
      </c>
      <c r="F9" s="44">
        <v>0.5</v>
      </c>
      <c r="J9" s="1" t="s">
        <v>38</v>
      </c>
      <c r="K9" s="35">
        <f>F13</f>
        <v>1</v>
      </c>
      <c r="L9" s="35">
        <f>F19</f>
        <v>0.5</v>
      </c>
      <c r="M9" s="1">
        <v>0</v>
      </c>
      <c r="N9" s="35">
        <f>H24</f>
        <v>0</v>
      </c>
      <c r="O9" s="1">
        <f>SUM(K9:N9)</f>
        <v>1.5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1</v>
      </c>
      <c r="L10" s="35">
        <f>H14</f>
        <v>1</v>
      </c>
      <c r="M10" s="35">
        <f>F24</f>
        <v>1</v>
      </c>
      <c r="N10" s="1">
        <v>0</v>
      </c>
      <c r="O10" s="1">
        <f>SUM(K10:N10)</f>
        <v>3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Ameels Cor</v>
      </c>
      <c r="C13" s="3" t="s">
        <v>2</v>
      </c>
      <c r="D13" s="3"/>
      <c r="E13" s="1" t="str">
        <f>B6</f>
        <v>Dierick Yolan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-0.5</v>
      </c>
      <c r="N13" s="35">
        <f t="shared" si="0"/>
        <v>-0.5</v>
      </c>
    </row>
    <row r="14" spans="2:14" ht="15.75" thickBot="1">
      <c r="B14" s="1" t="str">
        <f>B7</f>
        <v>Van Hoecke Sidney</v>
      </c>
      <c r="C14" s="3" t="s">
        <v>2</v>
      </c>
      <c r="D14" s="3"/>
      <c r="E14" s="1" t="str">
        <f>B9</f>
        <v>Schelleman Martijn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-0.5</v>
      </c>
      <c r="L14" s="1">
        <v>0</v>
      </c>
      <c r="M14" s="35">
        <f t="shared" si="0"/>
        <v>0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</v>
      </c>
      <c r="M15" s="1">
        <v>0</v>
      </c>
      <c r="N15" s="35">
        <f t="shared" si="0"/>
        <v>-0.5</v>
      </c>
    </row>
    <row r="16" spans="5:14" ht="15">
      <c r="E16" s="1"/>
      <c r="H16" s="3"/>
      <c r="J16" s="1" t="s">
        <v>39</v>
      </c>
      <c r="K16" s="35">
        <f t="shared" si="1"/>
        <v>0.5</v>
      </c>
      <c r="L16" s="35">
        <f t="shared" si="1"/>
        <v>0.5</v>
      </c>
      <c r="M16" s="35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Dierick Yolan</v>
      </c>
      <c r="C18" s="3" t="s">
        <v>2</v>
      </c>
      <c r="D18" s="3"/>
      <c r="E18" s="1" t="str">
        <f>B9</f>
        <v>Schelleman Martijn</v>
      </c>
      <c r="F18" s="22">
        <v>0</v>
      </c>
      <c r="G18" s="7" t="s">
        <v>2</v>
      </c>
      <c r="H18" s="19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Ameels Cor</v>
      </c>
      <c r="C19" s="3" t="s">
        <v>2</v>
      </c>
      <c r="D19" s="3"/>
      <c r="E19" s="1" t="str">
        <f>B7</f>
        <v>Van Hoecke Sidney</v>
      </c>
      <c r="F19" s="22">
        <v>0.5</v>
      </c>
      <c r="G19" s="7" t="s">
        <v>2</v>
      </c>
      <c r="H19" s="19">
        <f>IF(ISBLANK(F19),"",(1-F19))</f>
        <v>0.5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 Hoecke Sidney</v>
      </c>
      <c r="C23" s="3" t="s">
        <v>2</v>
      </c>
      <c r="D23" s="3"/>
      <c r="E23" s="1" t="str">
        <f>B6</f>
        <v>Dierick Yolan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Schelleman Martijn</v>
      </c>
      <c r="C24" s="3" t="s">
        <v>2</v>
      </c>
      <c r="D24" s="3"/>
      <c r="E24" s="1" t="str">
        <f>B8</f>
        <v>Ameels Cor</v>
      </c>
      <c r="F24" s="22">
        <v>1</v>
      </c>
      <c r="G24" s="7" t="s">
        <v>2</v>
      </c>
      <c r="H24" s="19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1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0.00030000000000000003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12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Groep1A!B20</f>
        <v>Adriaensens Caspar</v>
      </c>
      <c r="C6" s="25">
        <f>O7+O25+O31</f>
        <v>0</v>
      </c>
      <c r="D6" s="26"/>
      <c r="E6" s="27" t="s">
        <v>71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Groep1B!B20</f>
        <v>Vanson Lotte</v>
      </c>
      <c r="C7" s="39">
        <f>O8+O26+O32</f>
        <v>1.0001</v>
      </c>
      <c r="D7" s="26"/>
      <c r="E7" s="28" t="s">
        <v>103</v>
      </c>
      <c r="F7" s="43">
        <v>2.0002</v>
      </c>
      <c r="J7" s="1" t="s">
        <v>36</v>
      </c>
      <c r="K7" s="1">
        <v>0</v>
      </c>
      <c r="L7" s="35">
        <f>H23</f>
        <v>0</v>
      </c>
      <c r="M7" s="35">
        <f>H13</f>
        <v>0</v>
      </c>
      <c r="N7" s="35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Groep1A!B21</f>
        <v>Debunne Lasse</v>
      </c>
      <c r="C8" s="39">
        <f>O9+O27+O33</f>
        <v>3.0003</v>
      </c>
      <c r="D8" s="26"/>
      <c r="E8" s="28" t="s">
        <v>102</v>
      </c>
      <c r="F8" s="43">
        <v>1.0001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0</v>
      </c>
      <c r="O8" s="1">
        <f>SUM(K8:N8)</f>
        <v>1</v>
      </c>
    </row>
    <row r="9" spans="1:15" ht="16.5" thickBot="1">
      <c r="A9" s="1">
        <v>4</v>
      </c>
      <c r="B9" s="11" t="str">
        <f>Groep1B!B21</f>
        <v>Ramlot Tim</v>
      </c>
      <c r="C9" s="40">
        <f>O10+O28+O34</f>
        <v>2.0002</v>
      </c>
      <c r="D9" s="26"/>
      <c r="E9" s="29" t="s">
        <v>70</v>
      </c>
      <c r="F9" s="44">
        <v>0</v>
      </c>
      <c r="J9" s="1" t="s">
        <v>38</v>
      </c>
      <c r="K9" s="35">
        <f>F13</f>
        <v>1</v>
      </c>
      <c r="L9" s="35">
        <f>F19</f>
        <v>1</v>
      </c>
      <c r="M9" s="1">
        <v>0</v>
      </c>
      <c r="N9" s="35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1</v>
      </c>
      <c r="L10" s="35">
        <f>H14</f>
        <v>1</v>
      </c>
      <c r="M10" s="35">
        <f>F24</f>
        <v>0</v>
      </c>
      <c r="N10" s="1">
        <v>0</v>
      </c>
      <c r="O10" s="1">
        <f>SUM(K10:N10)</f>
        <v>2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Debunne Lasse</v>
      </c>
      <c r="C13" s="3" t="s">
        <v>2</v>
      </c>
      <c r="D13" s="3"/>
      <c r="E13" s="1" t="str">
        <f>B6</f>
        <v>Adriaensens Caspar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-0.5</v>
      </c>
      <c r="N13" s="35">
        <f t="shared" si="0"/>
        <v>-0.5</v>
      </c>
    </row>
    <row r="14" spans="2:14" ht="15.75" thickBot="1">
      <c r="B14" s="1" t="str">
        <f>B7</f>
        <v>Vanson Lotte</v>
      </c>
      <c r="C14" s="3" t="s">
        <v>2</v>
      </c>
      <c r="D14" s="3"/>
      <c r="E14" s="1" t="str">
        <f>B9</f>
        <v>Ramlot Tim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0.5</v>
      </c>
      <c r="L16" s="35">
        <f t="shared" si="1"/>
        <v>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Adriaensens Caspar</v>
      </c>
      <c r="C18" s="3" t="s">
        <v>2</v>
      </c>
      <c r="D18" s="3"/>
      <c r="E18" s="1" t="str">
        <f>B9</f>
        <v>Ramlot Tim</v>
      </c>
      <c r="F18" s="22">
        <v>0</v>
      </c>
      <c r="G18" s="7" t="s">
        <v>2</v>
      </c>
      <c r="H18" s="19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Debunne Lasse</v>
      </c>
      <c r="C19" s="3" t="s">
        <v>2</v>
      </c>
      <c r="D19" s="3"/>
      <c r="E19" s="1" t="str">
        <f>B7</f>
        <v>Vanson Lotte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Vanson Lotte</v>
      </c>
      <c r="C23" s="3" t="s">
        <v>2</v>
      </c>
      <c r="D23" s="3"/>
      <c r="E23" s="1" t="str">
        <f>B6</f>
        <v>Adriaensens Caspar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Ramlot Tim</v>
      </c>
      <c r="C24" s="3" t="s">
        <v>2</v>
      </c>
      <c r="D24" s="3"/>
      <c r="E24" s="1" t="str">
        <f>B8</f>
        <v>Debunne Lasse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13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Groep1A!B22</f>
        <v>Bouckaert Xander</v>
      </c>
      <c r="C6" s="25">
        <f>O7+O25+O31</f>
        <v>1.0001</v>
      </c>
      <c r="D6" s="26"/>
      <c r="E6" s="27" t="s">
        <v>74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Groep1B!B22</f>
        <v>D'Haenens Léon</v>
      </c>
      <c r="C7" s="39">
        <f>O8+O26+O32</f>
        <v>2.0002</v>
      </c>
      <c r="D7" s="26"/>
      <c r="E7" s="28" t="s">
        <v>104</v>
      </c>
      <c r="F7" s="43">
        <v>2.0002</v>
      </c>
      <c r="J7" s="1" t="s">
        <v>36</v>
      </c>
      <c r="K7" s="1">
        <v>0</v>
      </c>
      <c r="L7" s="35">
        <f>H23</f>
        <v>0</v>
      </c>
      <c r="M7" s="35">
        <f>H13</f>
        <v>0</v>
      </c>
      <c r="N7" s="35">
        <f>F18</f>
        <v>1</v>
      </c>
      <c r="O7" s="1">
        <f>SUM(K7:N7)</f>
        <v>1</v>
      </c>
    </row>
    <row r="8" spans="1:15" ht="15.75">
      <c r="A8" s="1">
        <v>3</v>
      </c>
      <c r="B8" s="10" t="str">
        <f>Groep1A!B23</f>
        <v>Lahousse Wouter</v>
      </c>
      <c r="C8" s="39">
        <f>O9+O27+O33</f>
        <v>3.0003</v>
      </c>
      <c r="D8" s="26"/>
      <c r="E8" s="28" t="s">
        <v>72</v>
      </c>
      <c r="F8" s="43">
        <v>1.0001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tr">
        <f>Groep1B!B23</f>
        <v>Tempels Robbe</v>
      </c>
      <c r="C9" s="40">
        <f>O10+O28+O34</f>
        <v>0</v>
      </c>
      <c r="D9" s="26"/>
      <c r="E9" s="29" t="s">
        <v>105</v>
      </c>
      <c r="F9" s="44">
        <v>0</v>
      </c>
      <c r="J9" s="1" t="s">
        <v>38</v>
      </c>
      <c r="K9" s="35">
        <f>F13</f>
        <v>1</v>
      </c>
      <c r="L9" s="35">
        <f>F19</f>
        <v>1</v>
      </c>
      <c r="M9" s="1">
        <v>0</v>
      </c>
      <c r="N9" s="35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Lahousse Wouter</v>
      </c>
      <c r="C13" s="3" t="s">
        <v>2</v>
      </c>
      <c r="D13" s="3"/>
      <c r="E13" s="1" t="str">
        <f>B6</f>
        <v>Bouckaert Xander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-0.5</v>
      </c>
      <c r="N13" s="35">
        <f t="shared" si="0"/>
        <v>0.5</v>
      </c>
    </row>
    <row r="14" spans="2:14" ht="15.75" thickBot="1">
      <c r="B14" s="1" t="str">
        <f>B7</f>
        <v>D'Haenens Léon</v>
      </c>
      <c r="C14" s="3" t="s">
        <v>2</v>
      </c>
      <c r="D14" s="3"/>
      <c r="E14" s="1" t="str">
        <f>B9</f>
        <v>Tempels Robbe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Bouckaert Xander</v>
      </c>
      <c r="C18" s="3" t="s">
        <v>2</v>
      </c>
      <c r="D18" s="3"/>
      <c r="E18" s="1" t="str">
        <f>B9</f>
        <v>Tempels Robbe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Lahousse Wouter</v>
      </c>
      <c r="C19" s="3" t="s">
        <v>2</v>
      </c>
      <c r="D19" s="3"/>
      <c r="E19" s="1" t="str">
        <f>B7</f>
        <v>D'Haenens Léon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D'Haenens Léon</v>
      </c>
      <c r="C23" s="3" t="s">
        <v>2</v>
      </c>
      <c r="D23" s="3"/>
      <c r="E23" s="1" t="str">
        <f>B6</f>
        <v>Bouckaert Xander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Tempels Robbe</v>
      </c>
      <c r="C24" s="3" t="s">
        <v>2</v>
      </c>
      <c r="D24" s="3"/>
      <c r="E24" s="1" t="str">
        <f>B8</f>
        <v>Lahousse Wouter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14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Groep1A!B24</f>
        <v>De Fré Nebo</v>
      </c>
      <c r="C6" s="25">
        <f>O7+O25+O31</f>
        <v>1.0001</v>
      </c>
      <c r="D6" s="26"/>
      <c r="E6" s="27" t="s">
        <v>76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Groep1B!B24</f>
        <v>Frere Ester</v>
      </c>
      <c r="C7" s="39">
        <f>O8+O26+O32</f>
        <v>0</v>
      </c>
      <c r="D7" s="26"/>
      <c r="E7" s="28" t="s">
        <v>107</v>
      </c>
      <c r="F7" s="43">
        <v>2.0002</v>
      </c>
      <c r="J7" s="1" t="s">
        <v>36</v>
      </c>
      <c r="K7" s="1">
        <v>0</v>
      </c>
      <c r="L7" s="35">
        <f>H23</f>
        <v>1</v>
      </c>
      <c r="M7" s="35">
        <f>H13</f>
        <v>0</v>
      </c>
      <c r="N7" s="35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Groep1A!B25</f>
        <v>Tiggelman Vincent</v>
      </c>
      <c r="C8" s="39">
        <f>O9+O27+O33</f>
        <v>3.0003</v>
      </c>
      <c r="D8" s="26"/>
      <c r="E8" s="28" t="s">
        <v>75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0</v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Groep1B!B25</f>
        <v>De Fré Sila</v>
      </c>
      <c r="C9" s="40">
        <f>O10+O28+O34</f>
        <v>2.0002</v>
      </c>
      <c r="D9" s="26"/>
      <c r="E9" s="29" t="s">
        <v>106</v>
      </c>
      <c r="F9" s="44">
        <v>0</v>
      </c>
      <c r="J9" s="1" t="s">
        <v>38</v>
      </c>
      <c r="K9" s="35">
        <f>F13</f>
        <v>1</v>
      </c>
      <c r="L9" s="35">
        <f>F19</f>
        <v>1</v>
      </c>
      <c r="M9" s="1">
        <v>0</v>
      </c>
      <c r="N9" s="35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1</v>
      </c>
      <c r="L10" s="35">
        <f>H14</f>
        <v>1</v>
      </c>
      <c r="M10" s="35">
        <f>F24</f>
        <v>0</v>
      </c>
      <c r="N10" s="1">
        <v>0</v>
      </c>
      <c r="O10" s="1">
        <f>SUM(K10:N10)</f>
        <v>2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Tiggelman Vincent</v>
      </c>
      <c r="C13" s="3" t="s">
        <v>2</v>
      </c>
      <c r="D13" s="3"/>
      <c r="E13" s="1" t="str">
        <f>B6</f>
        <v>De Fré Nebo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-0.5</v>
      </c>
      <c r="N13" s="35">
        <f t="shared" si="0"/>
        <v>-0.5</v>
      </c>
    </row>
    <row r="14" spans="2:14" ht="15.75" thickBot="1">
      <c r="B14" s="1" t="str">
        <f>B7</f>
        <v>Frere Ester</v>
      </c>
      <c r="C14" s="3" t="s">
        <v>2</v>
      </c>
      <c r="D14" s="3"/>
      <c r="E14" s="1" t="str">
        <f>B9</f>
        <v>De Fré Sila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-0.5</v>
      </c>
      <c r="L14" s="1">
        <v>0</v>
      </c>
      <c r="M14" s="35">
        <f t="shared" si="0"/>
        <v>-0.5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0.5</v>
      </c>
      <c r="L16" s="35">
        <f t="shared" si="1"/>
        <v>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Fré Nebo</v>
      </c>
      <c r="C18" s="3" t="s">
        <v>2</v>
      </c>
      <c r="D18" s="3"/>
      <c r="E18" s="1" t="str">
        <f>B9</f>
        <v>De Fré Sila</v>
      </c>
      <c r="F18" s="22">
        <v>0</v>
      </c>
      <c r="G18" s="7" t="s">
        <v>2</v>
      </c>
      <c r="H18" s="19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Tiggelman Vincent</v>
      </c>
      <c r="C19" s="3" t="s">
        <v>2</v>
      </c>
      <c r="D19" s="3"/>
      <c r="E19" s="1" t="str">
        <f>B7</f>
        <v>Frere Ester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Frere Ester</v>
      </c>
      <c r="C23" s="3" t="s">
        <v>2</v>
      </c>
      <c r="D23" s="3"/>
      <c r="E23" s="1" t="str">
        <f>B6</f>
        <v>De Fré Nebo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De Fré Sila</v>
      </c>
      <c r="C24" s="3" t="s">
        <v>2</v>
      </c>
      <c r="D24" s="3"/>
      <c r="E24" s="1" t="str">
        <f>B8</f>
        <v>Tiggelman Vincent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15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Groep1A!B26</f>
        <v>Rogge Parcival</v>
      </c>
      <c r="C6" s="25">
        <f>O7+O25+O31</f>
        <v>3.0003</v>
      </c>
      <c r="D6" s="26"/>
      <c r="E6" s="27" t="s">
        <v>77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Groep1B!B26</f>
        <v>Condes Adam Sean</v>
      </c>
      <c r="C7" s="39">
        <f>O8+O26+O32</f>
        <v>1.0001</v>
      </c>
      <c r="D7" s="26"/>
      <c r="E7" s="28" t="s">
        <v>78</v>
      </c>
      <c r="F7" s="43">
        <v>2.0002</v>
      </c>
      <c r="J7" s="1" t="s">
        <v>36</v>
      </c>
      <c r="K7" s="1">
        <v>0</v>
      </c>
      <c r="L7" s="35">
        <f>H23</f>
        <v>1</v>
      </c>
      <c r="M7" s="35">
        <f>H13</f>
        <v>1</v>
      </c>
      <c r="N7" s="35">
        <f>F18</f>
        <v>1</v>
      </c>
      <c r="O7" s="1">
        <f>SUM(K7:N7)</f>
        <v>3</v>
      </c>
    </row>
    <row r="8" spans="1:15" ht="15.75">
      <c r="A8" s="1">
        <v>3</v>
      </c>
      <c r="B8" s="10" t="str">
        <f>Groep1A!B27</f>
        <v>Porhart Gilles</v>
      </c>
      <c r="C8" s="39">
        <f>O9+O27+O33</f>
        <v>2.0002</v>
      </c>
      <c r="D8" s="26"/>
      <c r="E8" s="28" t="s">
        <v>108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0</v>
      </c>
      <c r="N8" s="35">
        <f>F14</f>
        <v>1</v>
      </c>
      <c r="O8" s="1">
        <f>SUM(K8:N8)</f>
        <v>1</v>
      </c>
    </row>
    <row r="9" spans="1:15" ht="16.5" thickBot="1">
      <c r="A9" s="1">
        <v>4</v>
      </c>
      <c r="B9" s="11" t="str">
        <f>Groep1B!B27</f>
        <v>Cattoir Aleksander</v>
      </c>
      <c r="C9" s="40">
        <f>O10+O28+O34</f>
        <v>0</v>
      </c>
      <c r="D9" s="26"/>
      <c r="E9" s="29" t="s">
        <v>109</v>
      </c>
      <c r="F9" s="44">
        <v>0</v>
      </c>
      <c r="J9" s="1" t="s">
        <v>38</v>
      </c>
      <c r="K9" s="35">
        <f>F13</f>
        <v>0</v>
      </c>
      <c r="L9" s="35">
        <f>F19</f>
        <v>1</v>
      </c>
      <c r="M9" s="1">
        <v>0</v>
      </c>
      <c r="N9" s="35">
        <f>H24</f>
        <v>1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Porhart Gilles</v>
      </c>
      <c r="C13" s="3" t="s">
        <v>2</v>
      </c>
      <c r="D13" s="3"/>
      <c r="E13" s="1" t="str">
        <f>B6</f>
        <v>Rogge Parcival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Condes Adam Sean</v>
      </c>
      <c r="C14" s="3" t="s">
        <v>2</v>
      </c>
      <c r="D14" s="3"/>
      <c r="E14" s="1" t="str">
        <f>B9</f>
        <v>Cattoir Aleksander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-0.5</v>
      </c>
      <c r="L14" s="1">
        <v>0</v>
      </c>
      <c r="M14" s="35">
        <f t="shared" si="0"/>
        <v>-0.5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Rogge Parcival</v>
      </c>
      <c r="C18" s="3" t="s">
        <v>2</v>
      </c>
      <c r="D18" s="3"/>
      <c r="E18" s="1" t="str">
        <f>B9</f>
        <v>Cattoir Aleksander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Porhart Gilles</v>
      </c>
      <c r="C19" s="3" t="s">
        <v>2</v>
      </c>
      <c r="D19" s="3"/>
      <c r="E19" s="1" t="str">
        <f>B7</f>
        <v>Condes Adam Sean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Condes Adam Sean</v>
      </c>
      <c r="C23" s="3" t="s">
        <v>2</v>
      </c>
      <c r="D23" s="3"/>
      <c r="E23" s="1" t="str">
        <f>B6</f>
        <v>Rogge Parcival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Cattoir Aleksander</v>
      </c>
      <c r="C24" s="3" t="s">
        <v>2</v>
      </c>
      <c r="D24" s="3"/>
      <c r="E24" s="1" t="str">
        <f>B8</f>
        <v>Porhart Gilles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1</v>
      </c>
      <c r="O31" s="1">
        <f>0.0001*SUM(K31:N31)</f>
        <v>0.00030000000000000003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117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Groep1A!B28</f>
        <v>Van Walle Fabian</v>
      </c>
      <c r="C6" s="25">
        <f>O7+O25+O31</f>
        <v>2.0002</v>
      </c>
      <c r="D6" s="26"/>
      <c r="E6" s="27" t="s">
        <v>80</v>
      </c>
      <c r="F6" s="42">
        <v>2.0002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Groep1B!B28</f>
        <v>De Block Jelle</v>
      </c>
      <c r="C7" s="39">
        <f>O8+O26+O32</f>
        <v>2.0002</v>
      </c>
      <c r="D7" s="26"/>
      <c r="E7" s="28" t="s">
        <v>110</v>
      </c>
      <c r="F7" s="43">
        <v>2.0002</v>
      </c>
      <c r="J7" s="1" t="s">
        <v>36</v>
      </c>
      <c r="K7" s="1">
        <v>0</v>
      </c>
      <c r="L7" s="35">
        <f>H23</f>
        <v>0</v>
      </c>
      <c r="M7" s="35">
        <f>H13</f>
        <v>1</v>
      </c>
      <c r="N7" s="35">
        <f>F18</f>
        <v>1</v>
      </c>
      <c r="O7" s="1">
        <f>SUM(K7:N7)</f>
        <v>2</v>
      </c>
    </row>
    <row r="8" spans="1:15" ht="15.75">
      <c r="A8" s="1">
        <v>3</v>
      </c>
      <c r="B8" s="10" t="str">
        <f>Groep1A!B29</f>
        <v>Bleyen Maurice</v>
      </c>
      <c r="C8" s="39">
        <f>O9+O27+O33</f>
        <v>0</v>
      </c>
      <c r="D8" s="26"/>
      <c r="E8" s="28" t="s">
        <v>111</v>
      </c>
      <c r="F8" s="43">
        <v>2.0002</v>
      </c>
      <c r="J8" s="1" t="s">
        <v>37</v>
      </c>
      <c r="K8" s="35">
        <f>F23</f>
        <v>1</v>
      </c>
      <c r="L8" s="1">
        <v>0</v>
      </c>
      <c r="M8" s="35">
        <f>H19</f>
        <v>1</v>
      </c>
      <c r="N8" s="35">
        <f>F14</f>
        <v>0</v>
      </c>
      <c r="O8" s="1">
        <f>SUM(K8:N8)</f>
        <v>2</v>
      </c>
    </row>
    <row r="9" spans="1:15" ht="16.5" thickBot="1">
      <c r="A9" s="1">
        <v>4</v>
      </c>
      <c r="B9" s="11" t="str">
        <f>Groep1B!B29</f>
        <v>Barsegian Michael</v>
      </c>
      <c r="C9" s="40">
        <f>O10+O28+O34</f>
        <v>2.0002</v>
      </c>
      <c r="D9" s="26"/>
      <c r="E9" s="29" t="s">
        <v>81</v>
      </c>
      <c r="F9" s="44">
        <v>0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0</v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1</v>
      </c>
      <c r="M10" s="35">
        <f>F24</f>
        <v>1</v>
      </c>
      <c r="N10" s="1">
        <v>0</v>
      </c>
      <c r="O10" s="1">
        <f>SUM(K10:N10)</f>
        <v>2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Bleyen Maurice</v>
      </c>
      <c r="C13" s="3" t="s">
        <v>2</v>
      </c>
      <c r="D13" s="3"/>
      <c r="E13" s="1" t="str">
        <f>B6</f>
        <v>Van Walle Fabian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De Block Jelle</v>
      </c>
      <c r="C14" s="3" t="s">
        <v>2</v>
      </c>
      <c r="D14" s="3"/>
      <c r="E14" s="1" t="str">
        <f>B9</f>
        <v>Barsegian Michael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0.5</v>
      </c>
      <c r="L14" s="1">
        <v>0</v>
      </c>
      <c r="M14" s="35">
        <f t="shared" si="0"/>
        <v>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-0.5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0.5</v>
      </c>
      <c r="M16" s="35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Van Walle Fabian</v>
      </c>
      <c r="C18" s="3" t="s">
        <v>2</v>
      </c>
      <c r="D18" s="3"/>
      <c r="E18" s="1" t="str">
        <f>B9</f>
        <v>Barsegian Michael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Bleyen Maurice</v>
      </c>
      <c r="C19" s="3" t="s">
        <v>2</v>
      </c>
      <c r="D19" s="3"/>
      <c r="E19" s="1" t="str">
        <f>B7</f>
        <v>De Block Jelle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1</v>
      </c>
      <c r="M19" s="1">
        <f>IF(O7=O9,1,0)</f>
        <v>0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0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0</v>
      </c>
      <c r="N22" s="1">
        <v>0</v>
      </c>
    </row>
    <row r="23" spans="2:11" ht="16.5" thickBot="1">
      <c r="B23" s="1" t="str">
        <f>B7</f>
        <v>De Block Jelle</v>
      </c>
      <c r="C23" s="3" t="s">
        <v>2</v>
      </c>
      <c r="D23" s="3"/>
      <c r="E23" s="1" t="str">
        <f>B6</f>
        <v>Van Walle Fabian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Barsegian Michael</v>
      </c>
      <c r="C24" s="3" t="s">
        <v>2</v>
      </c>
      <c r="D24" s="3"/>
      <c r="E24" s="1" t="str">
        <f>B8</f>
        <v>Bleyen Maurice</v>
      </c>
      <c r="F24" s="22">
        <v>1</v>
      </c>
      <c r="G24" s="7" t="s">
        <v>2</v>
      </c>
      <c r="H24" s="19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-0.5</v>
      </c>
      <c r="M25" s="1">
        <f t="shared" si="2"/>
        <v>0</v>
      </c>
      <c r="N25" s="1">
        <f t="shared" si="2"/>
        <v>0.5</v>
      </c>
      <c r="O25" s="1">
        <f>0.01*SUM(K25:N25)</f>
        <v>0</v>
      </c>
    </row>
    <row r="26" spans="10:15" ht="15">
      <c r="J26" s="1" t="s">
        <v>37</v>
      </c>
      <c r="K26" s="1">
        <f t="shared" si="2"/>
        <v>0.5</v>
      </c>
      <c r="L26" s="1">
        <f t="shared" si="2"/>
        <v>0</v>
      </c>
      <c r="M26" s="1">
        <f t="shared" si="2"/>
        <v>0</v>
      </c>
      <c r="N26" s="1">
        <f t="shared" si="2"/>
        <v>-0.5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-0.5</v>
      </c>
      <c r="L28" s="1">
        <f t="shared" si="2"/>
        <v>0.5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0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16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Groep1A!B30</f>
        <v>Wilocq Josse</v>
      </c>
      <c r="C6" s="25">
        <f>O7+O25+O31</f>
        <v>1.0001</v>
      </c>
      <c r="D6" s="26"/>
      <c r="E6" s="27" t="s">
        <v>83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Groep1B!B30</f>
        <v>Van Grembergen Alina</v>
      </c>
      <c r="C7" s="39">
        <f>O8+O26+O32</f>
        <v>2.0002</v>
      </c>
      <c r="D7" s="26"/>
      <c r="E7" s="28" t="s">
        <v>112</v>
      </c>
      <c r="F7" s="43">
        <v>2.0002</v>
      </c>
      <c r="J7" s="1" t="s">
        <v>36</v>
      </c>
      <c r="K7" s="1">
        <v>0</v>
      </c>
      <c r="L7" s="35">
        <f>H23</f>
        <v>0</v>
      </c>
      <c r="M7" s="35">
        <f>H13</f>
        <v>0</v>
      </c>
      <c r="N7" s="35">
        <f>F18</f>
        <v>1</v>
      </c>
      <c r="O7" s="1">
        <f>SUM(K7:N7)</f>
        <v>1</v>
      </c>
    </row>
    <row r="8" spans="1:15" ht="15.75">
      <c r="A8" s="1">
        <v>3</v>
      </c>
      <c r="B8" s="10" t="str">
        <f>Groep1A!B31</f>
        <v>Van Haeken Quinten</v>
      </c>
      <c r="C8" s="39">
        <f>O9+O27+O33</f>
        <v>3.0003</v>
      </c>
      <c r="D8" s="26"/>
      <c r="E8" s="28" t="s">
        <v>82</v>
      </c>
      <c r="F8" s="43">
        <v>1.0001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">
        <v>116</v>
      </c>
      <c r="C9" s="40">
        <f>O10+O28+O34</f>
        <v>0</v>
      </c>
      <c r="D9" s="26"/>
      <c r="E9" s="29" t="s">
        <v>116</v>
      </c>
      <c r="F9" s="44">
        <v>0</v>
      </c>
      <c r="J9" s="1" t="s">
        <v>38</v>
      </c>
      <c r="K9" s="35">
        <f>F13</f>
        <v>1</v>
      </c>
      <c r="L9" s="35">
        <f>F19</f>
        <v>1</v>
      </c>
      <c r="M9" s="1">
        <v>0</v>
      </c>
      <c r="N9" s="35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Van Haeken Quinten</v>
      </c>
      <c r="C13" s="3" t="s">
        <v>2</v>
      </c>
      <c r="D13" s="3"/>
      <c r="E13" s="1" t="str">
        <f>B6</f>
        <v>Wilocq Josse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-0.5</v>
      </c>
      <c r="N13" s="35">
        <f t="shared" si="0"/>
        <v>0.5</v>
      </c>
    </row>
    <row r="14" spans="2:14" ht="15.75" thickBot="1">
      <c r="B14" s="1" t="str">
        <f>B7</f>
        <v>Van Grembergen Alina</v>
      </c>
      <c r="C14" s="3" t="s">
        <v>2</v>
      </c>
      <c r="D14" s="3"/>
      <c r="E14" s="1" t="str">
        <f>B9</f>
        <v>bye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Wilocq Josse</v>
      </c>
      <c r="C18" s="3" t="s">
        <v>2</v>
      </c>
      <c r="D18" s="3"/>
      <c r="E18" s="1" t="str">
        <f>B9</f>
        <v>bye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Van Haeken Quinten</v>
      </c>
      <c r="C19" s="3" t="s">
        <v>2</v>
      </c>
      <c r="D19" s="3"/>
      <c r="E19" s="1" t="str">
        <f>B7</f>
        <v>Van Grembergen Alina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 Grembergen Alina</v>
      </c>
      <c r="C23" s="3" t="s">
        <v>2</v>
      </c>
      <c r="D23" s="3"/>
      <c r="E23" s="1" t="str">
        <f>B6</f>
        <v>Wilocq Josse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bye</v>
      </c>
      <c r="C24" s="3" t="s">
        <v>2</v>
      </c>
      <c r="D24" s="3"/>
      <c r="E24" s="1" t="str">
        <f>B8</f>
        <v>Van Haeken Quinten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17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Groep1A!B32</f>
        <v>Muys Elitha</v>
      </c>
      <c r="C6" s="25">
        <f>O7+O25+O31</f>
        <v>1.0001</v>
      </c>
      <c r="D6" s="26"/>
      <c r="E6" s="27" t="s">
        <v>113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Groep1B!B32</f>
        <v>Bleyen Alphonse</v>
      </c>
      <c r="C7" s="39">
        <f>O8+O26+O32</f>
        <v>2.0002</v>
      </c>
      <c r="D7" s="26"/>
      <c r="E7" s="28" t="s">
        <v>115</v>
      </c>
      <c r="F7" s="43">
        <v>2.0002</v>
      </c>
      <c r="J7" s="1" t="s">
        <v>36</v>
      </c>
      <c r="K7" s="1">
        <v>0</v>
      </c>
      <c r="L7" s="35">
        <f>H23</f>
        <v>0</v>
      </c>
      <c r="M7" s="35">
        <f>H13</f>
        <v>0</v>
      </c>
      <c r="N7" s="35">
        <f>F18</f>
        <v>1</v>
      </c>
      <c r="O7" s="1">
        <f>SUM(K7:N7)</f>
        <v>1</v>
      </c>
    </row>
    <row r="8" spans="1:15" ht="15.75">
      <c r="A8" s="1">
        <v>3</v>
      </c>
      <c r="B8" s="10" t="s">
        <v>113</v>
      </c>
      <c r="C8" s="39">
        <f>O9+O27+O33</f>
        <v>3.0003</v>
      </c>
      <c r="D8" s="26"/>
      <c r="E8" s="28" t="s">
        <v>84</v>
      </c>
      <c r="F8" s="43">
        <v>1.0001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">
        <v>116</v>
      </c>
      <c r="C9" s="40">
        <f>O10+O28+O34</f>
        <v>0</v>
      </c>
      <c r="D9" s="26"/>
      <c r="E9" s="29" t="s">
        <v>116</v>
      </c>
      <c r="F9" s="44">
        <v>0</v>
      </c>
      <c r="J9" s="1" t="s">
        <v>38</v>
      </c>
      <c r="K9" s="35">
        <f>F13</f>
        <v>1</v>
      </c>
      <c r="L9" s="35">
        <f>F19</f>
        <v>1</v>
      </c>
      <c r="M9" s="1">
        <v>0</v>
      </c>
      <c r="N9" s="35">
        <f>H24</f>
        <v>1</v>
      </c>
      <c r="O9" s="1">
        <f>SUM(K9:N9)</f>
        <v>3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Dekeyser Merijn</v>
      </c>
      <c r="C13" s="3" t="s">
        <v>2</v>
      </c>
      <c r="D13" s="3"/>
      <c r="E13" s="1" t="str">
        <f>B6</f>
        <v>Muys Elitha</v>
      </c>
      <c r="F13" s="22">
        <v>1</v>
      </c>
      <c r="G13" s="7" t="s">
        <v>2</v>
      </c>
      <c r="H13" s="19">
        <f>IF(ISBLANK(F13),"",(1-F13))</f>
        <v>0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-0.5</v>
      </c>
      <c r="N13" s="35">
        <f t="shared" si="0"/>
        <v>0.5</v>
      </c>
    </row>
    <row r="14" spans="2:14" ht="15.75" thickBot="1">
      <c r="B14" s="1" t="str">
        <f>B7</f>
        <v>Bleyen Alphonse</v>
      </c>
      <c r="C14" s="3" t="s">
        <v>2</v>
      </c>
      <c r="D14" s="3"/>
      <c r="E14" s="1" t="str">
        <f>B9</f>
        <v>bye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Muys Elitha</v>
      </c>
      <c r="C18" s="3" t="s">
        <v>2</v>
      </c>
      <c r="D18" s="3"/>
      <c r="E18" s="1" t="str">
        <f>B9</f>
        <v>bye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Dekeyser Merijn</v>
      </c>
      <c r="C19" s="3" t="s">
        <v>2</v>
      </c>
      <c r="D19" s="3"/>
      <c r="E19" s="1" t="str">
        <f>B7</f>
        <v>Bleyen Alphonse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Bleyen Alphonse</v>
      </c>
      <c r="C23" s="3" t="s">
        <v>2</v>
      </c>
      <c r="D23" s="3"/>
      <c r="E23" s="1" t="str">
        <f>B6</f>
        <v>Muys Elitha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bye</v>
      </c>
      <c r="C24" s="3" t="s">
        <v>2</v>
      </c>
      <c r="D24" s="3"/>
      <c r="E24" s="1" t="str">
        <f>B8</f>
        <v>Dekeyser Merijn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0.00030000000000000003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/>
      <c r="C6" s="25" t="e">
        <f>O7+O25+O31</f>
        <v>#VALUE!</v>
      </c>
      <c r="D6" s="26"/>
      <c r="E6" s="27"/>
      <c r="F6" s="42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/>
      <c r="C7" s="39" t="e">
        <f>O8+O26+O32</f>
        <v>#VALUE!</v>
      </c>
      <c r="D7" s="26"/>
      <c r="E7" s="28"/>
      <c r="F7" s="4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5.75">
      <c r="A8" s="1">
        <v>3</v>
      </c>
      <c r="B8" s="10"/>
      <c r="C8" s="39" t="e">
        <f>O9+O27+O33</f>
        <v>#VALUE!</v>
      </c>
      <c r="D8" s="26"/>
      <c r="E8" s="28"/>
      <c r="F8" s="4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0" t="e">
        <f>O10+O28+O34</f>
        <v>#VALUE!</v>
      </c>
      <c r="D9" s="26"/>
      <c r="E9" s="29"/>
      <c r="F9" s="44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2"/>
      <c r="G13" s="7" t="s">
        <v>2</v>
      </c>
      <c r="H13" s="19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2"/>
      <c r="G14" s="6" t="s">
        <v>2</v>
      </c>
      <c r="H14" s="19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</row>
    <row r="16" spans="5:14" ht="15">
      <c r="E16" s="1"/>
      <c r="H16" s="3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2"/>
      <c r="G18" s="7" t="s">
        <v>2</v>
      </c>
      <c r="H18" s="19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2"/>
      <c r="G19" s="7" t="s">
        <v>2</v>
      </c>
      <c r="H19" s="19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2"/>
      <c r="G23" s="7" t="s">
        <v>2</v>
      </c>
      <c r="H23" s="19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2"/>
      <c r="G24" s="7" t="s">
        <v>2</v>
      </c>
      <c r="H24" s="19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18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/>
      <c r="C6" s="25" t="e">
        <f>O7+O25+O31</f>
        <v>#VALUE!</v>
      </c>
      <c r="D6" s="26"/>
      <c r="E6" s="27"/>
      <c r="F6" s="42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/>
      <c r="C7" s="39" t="e">
        <f>O8+O26+O32</f>
        <v>#VALUE!</v>
      </c>
      <c r="D7" s="26"/>
      <c r="E7" s="28"/>
      <c r="F7" s="4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5.75">
      <c r="A8" s="1">
        <v>3</v>
      </c>
      <c r="B8" s="10"/>
      <c r="C8" s="39" t="e">
        <f>O9+O27+O33</f>
        <v>#VALUE!</v>
      </c>
      <c r="D8" s="26"/>
      <c r="E8" s="28"/>
      <c r="F8" s="4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0" t="e">
        <f>O10+O28+O34</f>
        <v>#VALUE!</v>
      </c>
      <c r="D9" s="26"/>
      <c r="E9" s="29"/>
      <c r="F9" s="44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2"/>
      <c r="G13" s="7" t="s">
        <v>2</v>
      </c>
      <c r="H13" s="19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2"/>
      <c r="G14" s="6" t="s">
        <v>2</v>
      </c>
      <c r="H14" s="19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</row>
    <row r="16" spans="5:14" ht="15">
      <c r="E16" s="1"/>
      <c r="H16" s="3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2"/>
      <c r="G18" s="7" t="s">
        <v>2</v>
      </c>
      <c r="H18" s="19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2"/>
      <c r="G19" s="7" t="s">
        <v>2</v>
      </c>
      <c r="H19" s="19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2"/>
      <c r="G23" s="7" t="s">
        <v>2</v>
      </c>
      <c r="H23" s="19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2"/>
      <c r="G24" s="7" t="s">
        <v>2</v>
      </c>
      <c r="H24" s="19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E37" sqref="E37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ht="15.75">
      <c r="B1" s="12" t="s">
        <v>28</v>
      </c>
    </row>
    <row r="2" ht="16.5" thickBot="1">
      <c r="B2" s="12"/>
    </row>
    <row r="3" spans="2:3" ht="31.5">
      <c r="B3" s="45" t="s">
        <v>30</v>
      </c>
      <c r="C3" s="46" t="s">
        <v>31</v>
      </c>
    </row>
    <row r="4" spans="1:3" ht="15.75">
      <c r="A4" s="2">
        <v>1</v>
      </c>
      <c r="B4" s="52" t="s">
        <v>86</v>
      </c>
      <c r="C4" s="52" t="s">
        <v>51</v>
      </c>
    </row>
    <row r="5" spans="1:3" ht="15.75">
      <c r="A5" s="2">
        <v>2</v>
      </c>
      <c r="B5" s="52" t="s">
        <v>87</v>
      </c>
      <c r="C5" s="52" t="s">
        <v>51</v>
      </c>
    </row>
    <row r="6" spans="1:3" ht="15.75">
      <c r="A6" s="2">
        <v>3</v>
      </c>
      <c r="B6" s="52" t="s">
        <v>88</v>
      </c>
      <c r="C6" s="52" t="s">
        <v>54</v>
      </c>
    </row>
    <row r="7" spans="1:3" ht="15.75">
      <c r="A7" s="2">
        <v>4</v>
      </c>
      <c r="B7" s="52" t="s">
        <v>89</v>
      </c>
      <c r="C7" s="52" t="s">
        <v>54</v>
      </c>
    </row>
    <row r="8" spans="1:3" ht="15.75">
      <c r="A8" s="2">
        <v>5</v>
      </c>
      <c r="B8" s="52" t="s">
        <v>90</v>
      </c>
      <c r="C8" s="52" t="s">
        <v>54</v>
      </c>
    </row>
    <row r="9" spans="1:3" ht="15.75">
      <c r="A9" s="2">
        <v>6</v>
      </c>
      <c r="B9" s="52" t="s">
        <v>91</v>
      </c>
      <c r="C9" s="52" t="s">
        <v>54</v>
      </c>
    </row>
    <row r="10" spans="1:3" ht="15.75">
      <c r="A10" s="2">
        <v>7</v>
      </c>
      <c r="B10" s="52" t="s">
        <v>92</v>
      </c>
      <c r="C10" s="52" t="s">
        <v>54</v>
      </c>
    </row>
    <row r="11" spans="1:3" ht="15.75">
      <c r="A11" s="2">
        <v>8</v>
      </c>
      <c r="B11" s="52" t="s">
        <v>93</v>
      </c>
      <c r="C11" s="52" t="s">
        <v>54</v>
      </c>
    </row>
    <row r="12" spans="1:3" ht="15.75">
      <c r="A12" s="2">
        <v>9</v>
      </c>
      <c r="B12" s="52" t="s">
        <v>94</v>
      </c>
      <c r="C12" s="52" t="s">
        <v>54</v>
      </c>
    </row>
    <row r="13" spans="1:3" ht="15.75">
      <c r="A13" s="2">
        <v>10</v>
      </c>
      <c r="B13" s="52" t="s">
        <v>95</v>
      </c>
      <c r="C13" s="52" t="s">
        <v>62</v>
      </c>
    </row>
    <row r="14" spans="1:3" ht="15.75">
      <c r="A14" s="2">
        <v>11</v>
      </c>
      <c r="B14" s="52" t="s">
        <v>96</v>
      </c>
      <c r="C14" s="52" t="s">
        <v>62</v>
      </c>
    </row>
    <row r="15" spans="1:3" ht="15.75">
      <c r="A15" s="2">
        <v>12</v>
      </c>
      <c r="B15" s="52" t="s">
        <v>97</v>
      </c>
      <c r="C15" s="52" t="s">
        <v>64</v>
      </c>
    </row>
    <row r="16" spans="1:3" ht="15.75">
      <c r="A16" s="2">
        <v>13</v>
      </c>
      <c r="B16" s="52" t="s">
        <v>98</v>
      </c>
      <c r="C16" s="52" t="s">
        <v>64</v>
      </c>
    </row>
    <row r="17" spans="1:3" ht="15.75">
      <c r="A17" s="2">
        <v>14</v>
      </c>
      <c r="B17" s="52" t="s">
        <v>99</v>
      </c>
      <c r="C17" s="52" t="s">
        <v>64</v>
      </c>
    </row>
    <row r="18" spans="1:3" ht="15.75">
      <c r="A18" s="2">
        <v>15</v>
      </c>
      <c r="B18" s="52" t="s">
        <v>100</v>
      </c>
      <c r="C18" s="52" t="s">
        <v>64</v>
      </c>
    </row>
    <row r="19" spans="1:3" ht="15.75">
      <c r="A19" s="2">
        <v>16</v>
      </c>
      <c r="B19" s="52" t="s">
        <v>101</v>
      </c>
      <c r="C19" s="52" t="s">
        <v>64</v>
      </c>
    </row>
    <row r="20" spans="1:3" ht="15.75">
      <c r="A20" s="2">
        <v>17</v>
      </c>
      <c r="B20" s="52" t="s">
        <v>102</v>
      </c>
      <c r="C20" s="52" t="s">
        <v>64</v>
      </c>
    </row>
    <row r="21" spans="1:3" ht="15.75">
      <c r="A21" s="2">
        <v>18</v>
      </c>
      <c r="B21" s="52" t="s">
        <v>103</v>
      </c>
      <c r="C21" s="52" t="s">
        <v>64</v>
      </c>
    </row>
    <row r="22" spans="1:3" ht="15.75">
      <c r="A22" s="2">
        <v>19</v>
      </c>
      <c r="B22" s="52" t="s">
        <v>104</v>
      </c>
      <c r="C22" s="52" t="s">
        <v>64</v>
      </c>
    </row>
    <row r="23" spans="1:3" ht="15.75">
      <c r="A23" s="2">
        <v>20</v>
      </c>
      <c r="B23" s="52" t="s">
        <v>105</v>
      </c>
      <c r="C23" s="52" t="s">
        <v>73</v>
      </c>
    </row>
    <row r="24" spans="1:3" ht="15.75">
      <c r="A24" s="2">
        <v>21</v>
      </c>
      <c r="B24" s="52" t="s">
        <v>106</v>
      </c>
      <c r="C24" s="52" t="s">
        <v>73</v>
      </c>
    </row>
    <row r="25" spans="1:3" ht="15.75">
      <c r="A25" s="2">
        <v>22</v>
      </c>
      <c r="B25" s="52" t="s">
        <v>107</v>
      </c>
      <c r="C25" s="52" t="s">
        <v>79</v>
      </c>
    </row>
    <row r="26" spans="1:3" ht="15.75">
      <c r="A26" s="2">
        <v>23</v>
      </c>
      <c r="B26" s="52" t="s">
        <v>108</v>
      </c>
      <c r="C26" s="52" t="s">
        <v>79</v>
      </c>
    </row>
    <row r="27" spans="1:3" ht="15.75">
      <c r="A27" s="2">
        <v>24</v>
      </c>
      <c r="B27" s="52" t="s">
        <v>109</v>
      </c>
      <c r="C27" s="52" t="s">
        <v>79</v>
      </c>
    </row>
    <row r="28" spans="1:3" ht="15.75">
      <c r="A28" s="2">
        <v>25</v>
      </c>
      <c r="B28" s="52" t="s">
        <v>110</v>
      </c>
      <c r="C28" s="52" t="s">
        <v>79</v>
      </c>
    </row>
    <row r="29" spans="1:3" ht="15.75">
      <c r="A29" s="2">
        <v>26</v>
      </c>
      <c r="B29" s="52" t="s">
        <v>111</v>
      </c>
      <c r="C29" s="52" t="s">
        <v>79</v>
      </c>
    </row>
    <row r="30" spans="1:3" ht="15.75">
      <c r="A30" s="2">
        <v>27</v>
      </c>
      <c r="B30" s="52" t="s">
        <v>112</v>
      </c>
      <c r="C30" s="52" t="s">
        <v>79</v>
      </c>
    </row>
    <row r="31" spans="1:3" ht="15.75">
      <c r="A31" s="2">
        <v>28</v>
      </c>
      <c r="B31" s="52" t="s">
        <v>113</v>
      </c>
      <c r="C31" s="52" t="s">
        <v>114</v>
      </c>
    </row>
    <row r="32" spans="1:3" ht="15.75">
      <c r="A32" s="2">
        <v>29</v>
      </c>
      <c r="B32" s="52" t="s">
        <v>115</v>
      </c>
      <c r="C32" s="52" t="s">
        <v>114</v>
      </c>
    </row>
    <row r="33" spans="1:3" ht="15.75">
      <c r="A33" s="2">
        <v>30</v>
      </c>
      <c r="B33" s="48"/>
      <c r="C33" s="49"/>
    </row>
    <row r="34" spans="1:3" ht="15.75">
      <c r="A34" s="2">
        <v>31</v>
      </c>
      <c r="B34" s="48"/>
      <c r="C34" s="49"/>
    </row>
    <row r="35" spans="1:3" ht="15.75">
      <c r="A35" s="2">
        <v>32</v>
      </c>
      <c r="B35" s="48"/>
      <c r="C35" s="49"/>
    </row>
    <row r="36" spans="1:3" ht="15.75">
      <c r="A36" s="2">
        <v>33</v>
      </c>
      <c r="B36" s="48"/>
      <c r="C36" s="49"/>
    </row>
    <row r="37" spans="1:3" ht="15.75">
      <c r="A37" s="2">
        <v>34</v>
      </c>
      <c r="B37" s="48"/>
      <c r="C37" s="49"/>
    </row>
    <row r="38" spans="1:3" ht="15.75">
      <c r="A38" s="2">
        <v>35</v>
      </c>
      <c r="B38" s="48"/>
      <c r="C38" s="49"/>
    </row>
    <row r="39" spans="1:3" ht="15.75">
      <c r="A39" s="2">
        <v>36</v>
      </c>
      <c r="B39" s="48"/>
      <c r="C39" s="49"/>
    </row>
    <row r="40" spans="1:3" ht="15.75">
      <c r="A40" s="2">
        <v>37</v>
      </c>
      <c r="B40" s="50"/>
      <c r="C40" s="49"/>
    </row>
    <row r="41" spans="1:3" ht="15.75">
      <c r="A41" s="2">
        <v>38</v>
      </c>
      <c r="B41" s="50"/>
      <c r="C41" s="49"/>
    </row>
    <row r="42" spans="1:3" ht="15.75">
      <c r="A42" s="2">
        <v>39</v>
      </c>
      <c r="B42" s="50"/>
      <c r="C42" s="49"/>
    </row>
    <row r="43" spans="1:3" ht="15.75">
      <c r="A43" s="2">
        <v>40</v>
      </c>
      <c r="B43" s="50"/>
      <c r="C43" s="49"/>
    </row>
    <row r="44" spans="1:3" ht="15.75">
      <c r="A44" s="2">
        <v>41</v>
      </c>
      <c r="B44" s="50"/>
      <c r="C44" s="49"/>
    </row>
    <row r="45" spans="1:3" ht="15.75">
      <c r="A45" s="2">
        <v>42</v>
      </c>
      <c r="B45" s="50"/>
      <c r="C45" s="49"/>
    </row>
    <row r="46" spans="1:3" ht="15.75">
      <c r="A46" s="2">
        <v>43</v>
      </c>
      <c r="B46" s="50"/>
      <c r="C46" s="49"/>
    </row>
    <row r="47" spans="1:3" ht="15.75">
      <c r="A47" s="2">
        <v>44</v>
      </c>
      <c r="B47" s="50"/>
      <c r="C47" s="49"/>
    </row>
    <row r="48" spans="1:3" ht="15.75">
      <c r="A48" s="2">
        <v>45</v>
      </c>
      <c r="B48" s="50"/>
      <c r="C48" s="49"/>
    </row>
    <row r="49" spans="1:3" ht="15.75">
      <c r="A49" s="2">
        <v>46</v>
      </c>
      <c r="B49" s="50"/>
      <c r="C49" s="49"/>
    </row>
    <row r="50" spans="1:3" ht="15.75">
      <c r="A50" s="2">
        <v>47</v>
      </c>
      <c r="B50" s="50"/>
      <c r="C50" s="49"/>
    </row>
    <row r="51" spans="1:3" ht="15.75">
      <c r="A51" s="2">
        <v>48</v>
      </c>
      <c r="B51" s="50"/>
      <c r="C51" s="49"/>
    </row>
    <row r="52" spans="1:3" ht="15.75">
      <c r="A52" s="2">
        <v>49</v>
      </c>
      <c r="B52" s="50"/>
      <c r="C52" s="49"/>
    </row>
    <row r="53" spans="1:3" ht="15.75">
      <c r="A53" s="2">
        <v>50</v>
      </c>
      <c r="B53" s="50"/>
      <c r="C53" s="49"/>
    </row>
    <row r="54" spans="1:3" ht="15.75">
      <c r="A54" s="2">
        <v>51</v>
      </c>
      <c r="B54" s="50"/>
      <c r="C54" s="49"/>
    </row>
    <row r="55" spans="1:3" ht="15.75">
      <c r="A55" s="2">
        <v>52</v>
      </c>
      <c r="B55" s="50"/>
      <c r="C55" s="49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8.851562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19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5.75">
      <c r="A6" s="1">
        <v>1</v>
      </c>
      <c r="B6" s="9"/>
      <c r="C6" s="25" t="e">
        <f>O7+O25+O31</f>
        <v>#VALUE!</v>
      </c>
      <c r="D6" s="26"/>
      <c r="E6" s="30" t="s">
        <v>46</v>
      </c>
      <c r="F6" s="36" t="e">
        <v>#VALUE!</v>
      </c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5.75">
      <c r="A7" s="1">
        <v>2</v>
      </c>
      <c r="B7" s="10"/>
      <c r="C7" s="39" t="e">
        <f>O8+O26+O32</f>
        <v>#VALUE!</v>
      </c>
      <c r="D7" s="26"/>
      <c r="E7" s="31" t="s">
        <v>47</v>
      </c>
      <c r="F7" s="37" t="e">
        <v>#VALUE!</v>
      </c>
      <c r="G7" s="3"/>
      <c r="J7" s="1" t="s">
        <v>36</v>
      </c>
      <c r="K7" s="1">
        <v>0</v>
      </c>
      <c r="L7" s="35">
        <f>H23</f>
      </c>
      <c r="M7" s="35">
        <f>H13</f>
        <v>1</v>
      </c>
      <c r="N7" s="35">
        <f>F18</f>
        <v>0</v>
      </c>
      <c r="O7" s="1">
        <f>SUM(K7:N7)</f>
        <v>1</v>
      </c>
    </row>
    <row r="8" spans="1:15" ht="15.75">
      <c r="A8" s="1">
        <v>3</v>
      </c>
      <c r="B8" s="10"/>
      <c r="C8" s="39" t="e">
        <f>O9+O27+O33</f>
        <v>#VALUE!</v>
      </c>
      <c r="D8" s="26"/>
      <c r="E8" s="31" t="s">
        <v>48</v>
      </c>
      <c r="F8" s="37" t="e">
        <v>#VALUE!</v>
      </c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0" t="e">
        <f>O10+O28+O34</f>
        <v>#VALUE!</v>
      </c>
      <c r="D9" s="26"/>
      <c r="E9" s="32" t="s">
        <v>49</v>
      </c>
      <c r="F9" s="38" t="e">
        <v>#VALUE!</v>
      </c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  <v>1</v>
      </c>
      <c r="M10" s="35">
        <f>F24</f>
        <v>0</v>
      </c>
      <c r="N10" s="1">
        <v>0</v>
      </c>
      <c r="O10" s="1">
        <f>SUM(K10:N10)</f>
        <v>1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2">
        <v>0</v>
      </c>
      <c r="G13" s="18" t="s">
        <v>2</v>
      </c>
      <c r="H13" s="20">
        <f>IF(ISBLANK(F13),"",(1-F13))</f>
        <v>1</v>
      </c>
      <c r="J13" s="1" t="s">
        <v>36</v>
      </c>
      <c r="K13" s="1">
        <v>0</v>
      </c>
      <c r="L13" s="35" t="e">
        <f>L7-0.5</f>
        <v>#VALUE!</v>
      </c>
      <c r="M13" s="35">
        <f aca="true" t="shared" si="0" ref="M13:N15">M7-0.5</f>
        <v>0.5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2">
        <v>0</v>
      </c>
      <c r="G14" s="18" t="s">
        <v>2</v>
      </c>
      <c r="H14" s="20">
        <f>IF(ISBLANK(F14),"",(1-F14))</f>
        <v>1</v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1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3"/>
      <c r="G16" s="4"/>
      <c r="J16" s="1" t="s">
        <v>39</v>
      </c>
      <c r="K16" s="35" t="e">
        <f t="shared" si="1"/>
        <v>#VALUE!</v>
      </c>
      <c r="L16" s="35">
        <f t="shared" si="1"/>
        <v>0.5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3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2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16" t="s">
        <v>2</v>
      </c>
      <c r="D19" s="16"/>
      <c r="E19" s="1">
        <f>B7</f>
        <v>0</v>
      </c>
      <c r="F19" s="22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  <c r="O19" s="1"/>
    </row>
    <row r="20" spans="5:15" ht="15">
      <c r="E20" s="4"/>
      <c r="F20" s="14"/>
      <c r="G20" s="4"/>
      <c r="J20" s="1" t="s">
        <v>37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0</v>
      </c>
      <c r="O20" s="1"/>
    </row>
    <row r="21" spans="5:15" ht="15">
      <c r="E21" s="4"/>
      <c r="F21" s="3"/>
      <c r="G21" s="4"/>
      <c r="J21" s="1" t="s">
        <v>38</v>
      </c>
      <c r="K21" s="1">
        <f>M19</f>
        <v>0</v>
      </c>
      <c r="L21" s="1">
        <f>M20</f>
        <v>1</v>
      </c>
      <c r="M21" s="1">
        <v>0</v>
      </c>
      <c r="N21" s="1">
        <f>IF(O9=O10,1,0)</f>
        <v>0</v>
      </c>
      <c r="O21" s="1"/>
    </row>
    <row r="22" spans="2:15" ht="16.5" thickBot="1">
      <c r="B22" s="8" t="s">
        <v>4</v>
      </c>
      <c r="C22" s="3"/>
      <c r="D22" s="3"/>
      <c r="E22" s="1"/>
      <c r="F22" s="3"/>
      <c r="G22" s="4"/>
      <c r="J22" s="1" t="s">
        <v>39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41">
        <f>B6</f>
        <v>0</v>
      </c>
      <c r="F23" s="22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41">
        <f>B8</f>
        <v>0</v>
      </c>
      <c r="F24" s="22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>
        <f>M13*M19</f>
        <v>0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0</v>
      </c>
      <c r="L26" s="1">
        <f t="shared" si="2"/>
        <v>0</v>
      </c>
      <c r="M26" s="1" t="e">
        <f t="shared" si="2"/>
        <v>#VALUE!</v>
      </c>
      <c r="N26" s="1">
        <f t="shared" si="2"/>
        <v>0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0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1</v>
      </c>
      <c r="N31" s="1">
        <f>IF(N7=1,1,0)</f>
        <v>0</v>
      </c>
      <c r="O31" s="1">
        <f>0.001*SUM(K31:N31)</f>
        <v>0.001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0.001*SUM(K34:N34)</f>
        <v>0.001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20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Groep1A!B40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Groep1B!B40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Groep1A!B41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Groep1B!B41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21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Groep1A!B42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Groep1B!B42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Groep1A!B43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Groep1B!B43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22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Groep1A!B44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Groep1B!B44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Groep1A!B45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Groep1B!B45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2:7" ht="15.75">
      <c r="B1" s="8" t="s">
        <v>23</v>
      </c>
      <c r="C1" s="1"/>
      <c r="D1" s="1"/>
      <c r="E1" s="3"/>
      <c r="F1" s="3"/>
      <c r="G1" s="3"/>
    </row>
    <row r="2" spans="2:7" ht="15.75"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Groep1A!B46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Groep1B!B46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Groep1A!B47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Groep1B!B47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24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Groep1A!B48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Groep1B!B48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Groep1A!B49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Groep1B!B49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10" width="11.57421875" style="4" customWidth="1"/>
    <col min="11" max="15" width="0" style="4" hidden="1" customWidth="1"/>
    <col min="16" max="16384" width="11.57421875" style="4" customWidth="1"/>
  </cols>
  <sheetData>
    <row r="1" spans="1:7" ht="15.75">
      <c r="A1" s="1"/>
      <c r="B1" s="8" t="s">
        <v>25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Groep1A!B50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Groep1B!B50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Groep1A!B51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Groep1B!B51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26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Groep1A!B52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Groep1B!B52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Groep1A!B53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Groep1B!B53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27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3" t="s">
        <v>35</v>
      </c>
      <c r="D5" s="1"/>
      <c r="E5" s="34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Groep1A!B54</f>
        <v>0</v>
      </c>
      <c r="C6" s="25" t="e">
        <f>O7+O25+O31</f>
        <v>#VALUE!</v>
      </c>
      <c r="D6" s="26"/>
      <c r="E6" s="30"/>
      <c r="F6" s="36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Groep1B!B54</f>
        <v>0</v>
      </c>
      <c r="C7" s="25" t="e">
        <f>O8+O26+O32</f>
        <v>#VALUE!</v>
      </c>
      <c r="D7" s="26"/>
      <c r="E7" s="31"/>
      <c r="F7" s="37"/>
      <c r="G7" s="3"/>
      <c r="J7" s="1" t="s">
        <v>36</v>
      </c>
      <c r="K7" s="1">
        <v>0</v>
      </c>
      <c r="L7" s="35">
        <f>H23</f>
      </c>
      <c r="M7" s="35">
        <f>H13</f>
      </c>
      <c r="N7" s="35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Groep1A!B55</f>
        <v>0</v>
      </c>
      <c r="C8" s="25" t="e">
        <f>O9+O27+O33</f>
        <v>#VALUE!</v>
      </c>
      <c r="D8" s="26"/>
      <c r="E8" s="31"/>
      <c r="F8" s="37"/>
      <c r="G8" s="3"/>
      <c r="J8" s="1" t="s">
        <v>37</v>
      </c>
      <c r="K8" s="35">
        <f>F23</f>
        <v>0</v>
      </c>
      <c r="L8" s="1">
        <v>0</v>
      </c>
      <c r="M8" s="35">
        <f>H19</f>
      </c>
      <c r="N8" s="35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Groep1B!B55</f>
        <v>0</v>
      </c>
      <c r="C9" s="25" t="e">
        <f>O10+O28+O34</f>
        <v>#VALUE!</v>
      </c>
      <c r="D9" s="26"/>
      <c r="E9" s="32"/>
      <c r="F9" s="38"/>
      <c r="G9" s="3"/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35">
        <f>H18</f>
      </c>
      <c r="L10" s="35">
        <f>H14</f>
      </c>
      <c r="M10" s="35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6" t="s">
        <v>2</v>
      </c>
      <c r="D13" s="16"/>
      <c r="E13" s="1">
        <f>B6</f>
        <v>0</v>
      </c>
      <c r="F13" s="23"/>
      <c r="G13" s="18" t="s">
        <v>2</v>
      </c>
      <c r="H13" s="20">
        <f>IF(ISBLANK(F13),"",(1-F13))</f>
      </c>
      <c r="J13" s="1" t="s">
        <v>36</v>
      </c>
      <c r="K13" s="1">
        <v>0</v>
      </c>
      <c r="L13" s="35" t="e">
        <f>L7-0.5</f>
        <v>#VALUE!</v>
      </c>
      <c r="M13" s="35" t="e">
        <f aca="true" t="shared" si="0" ref="M13:N15">M7-0.5</f>
        <v>#VALUE!</v>
      </c>
      <c r="N13" s="35">
        <f t="shared" si="0"/>
        <v>-0.5</v>
      </c>
      <c r="O13" s="1"/>
    </row>
    <row r="14" spans="2:15" ht="15.75" thickBot="1">
      <c r="B14" s="4">
        <f>B7</f>
        <v>0</v>
      </c>
      <c r="C14" s="16" t="s">
        <v>2</v>
      </c>
      <c r="D14" s="16"/>
      <c r="E14" s="1">
        <f>B9</f>
        <v>0</v>
      </c>
      <c r="F14" s="23"/>
      <c r="G14" s="18" t="s">
        <v>2</v>
      </c>
      <c r="H14" s="20">
        <f>IF(ISBLANK(F14),"",(1-F14))</f>
      </c>
      <c r="J14" s="1" t="s">
        <v>37</v>
      </c>
      <c r="K14" s="35">
        <f>K8-0.5</f>
        <v>-0.5</v>
      </c>
      <c r="L14" s="1">
        <v>0</v>
      </c>
      <c r="M14" s="35" t="e">
        <f t="shared" si="0"/>
        <v>#VALUE!</v>
      </c>
      <c r="N14" s="35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35" t="e">
        <f t="shared" si="1"/>
        <v>#VALUE!</v>
      </c>
      <c r="L16" s="35" t="e">
        <f t="shared" si="1"/>
        <v>#VALUE!</v>
      </c>
      <c r="M16" s="35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3"/>
      <c r="G18" s="18" t="s">
        <v>2</v>
      </c>
      <c r="H18" s="20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3"/>
      <c r="G19" s="18" t="s">
        <v>2</v>
      </c>
      <c r="H19" s="20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7" t="s">
        <v>2</v>
      </c>
      <c r="D23" s="17"/>
      <c r="E23" s="24">
        <f>B6</f>
        <v>0</v>
      </c>
      <c r="F23" s="23"/>
      <c r="G23" s="18" t="s">
        <v>2</v>
      </c>
      <c r="H23" s="20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7" t="s">
        <v>2</v>
      </c>
      <c r="D24" s="17"/>
      <c r="E24" s="24">
        <f>B8</f>
        <v>0</v>
      </c>
      <c r="F24" s="23"/>
      <c r="G24" s="18" t="s">
        <v>2</v>
      </c>
      <c r="H24" s="20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Groep1A!B4</f>
        <v>Binnenmarsch Rafael</v>
      </c>
      <c r="C6" s="25">
        <f>O7+O25+O31</f>
        <v>3.0003</v>
      </c>
      <c r="D6" s="26"/>
      <c r="E6" s="27" t="s">
        <v>50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Groep1B!B4</f>
        <v>Dieleman Jochem</v>
      </c>
      <c r="C7" s="39">
        <f>O8+O26+O32</f>
        <v>2.0002</v>
      </c>
      <c r="D7" s="26"/>
      <c r="E7" s="28" t="s">
        <v>86</v>
      </c>
      <c r="F7" s="43">
        <v>2.0002</v>
      </c>
      <c r="J7" s="1" t="s">
        <v>36</v>
      </c>
      <c r="K7" s="1">
        <v>0</v>
      </c>
      <c r="L7" s="35">
        <f>H23</f>
        <v>1</v>
      </c>
      <c r="M7" s="35">
        <f>H13</f>
        <v>1</v>
      </c>
      <c r="N7" s="35">
        <f>F18</f>
        <v>1</v>
      </c>
      <c r="O7" s="1">
        <f>SUM(K7:N7)</f>
        <v>3</v>
      </c>
    </row>
    <row r="8" spans="1:15" ht="15.75">
      <c r="A8" s="1">
        <v>3</v>
      </c>
      <c r="B8" s="10" t="str">
        <f>Groep1A!B5</f>
        <v>Verbruggen David</v>
      </c>
      <c r="C8" s="39">
        <f>O9+O27+O33</f>
        <v>1.0001</v>
      </c>
      <c r="D8" s="26"/>
      <c r="E8" s="28" t="s">
        <v>52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1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tr">
        <f>Groep1B!B5</f>
        <v>Helssens Seppe</v>
      </c>
      <c r="C9" s="40">
        <f>O10+O28+O34</f>
        <v>0</v>
      </c>
      <c r="D9" s="26"/>
      <c r="E9" s="29" t="s">
        <v>87</v>
      </c>
      <c r="F9" s="44">
        <v>0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1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Verbruggen David</v>
      </c>
      <c r="C13" s="3" t="s">
        <v>2</v>
      </c>
      <c r="D13" s="3"/>
      <c r="E13" s="1" t="str">
        <f>B6</f>
        <v>Binnenmarsch Rafael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Dieleman Jochem</v>
      </c>
      <c r="C14" s="3" t="s">
        <v>2</v>
      </c>
      <c r="D14" s="3"/>
      <c r="E14" s="1" t="str">
        <f>B9</f>
        <v>Helssens Seppe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-0.5</v>
      </c>
      <c r="L14" s="1">
        <v>0</v>
      </c>
      <c r="M14" s="35">
        <f t="shared" si="0"/>
        <v>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Binnenmarsch Rafael</v>
      </c>
      <c r="C18" s="3" t="s">
        <v>2</v>
      </c>
      <c r="D18" s="3"/>
      <c r="E18" s="1" t="str">
        <f>B9</f>
        <v>Helssens Seppe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Verbruggen David</v>
      </c>
      <c r="C19" s="3" t="s">
        <v>2</v>
      </c>
      <c r="D19" s="3"/>
      <c r="E19" s="1" t="str">
        <f>B7</f>
        <v>Dieleman Jochem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Dieleman Jochem</v>
      </c>
      <c r="C23" s="3" t="s">
        <v>2</v>
      </c>
      <c r="D23" s="3"/>
      <c r="E23" s="1" t="str">
        <f>B6</f>
        <v>Binnenmarsch Rafael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Helssens Seppe</v>
      </c>
      <c r="C24" s="3" t="s">
        <v>2</v>
      </c>
      <c r="D24" s="3"/>
      <c r="E24" s="1" t="str">
        <f>B8</f>
        <v>Verbruggen David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1</v>
      </c>
      <c r="O31" s="1">
        <f>0.0001*SUM(K31:N31)</f>
        <v>0.00030000000000000003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5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Groep1A!B6</f>
        <v>Thienpont Ruben</v>
      </c>
      <c r="C6" s="25">
        <f>O7+O25+O31</f>
        <v>3.0003</v>
      </c>
      <c r="D6" s="26"/>
      <c r="E6" s="27" t="s">
        <v>53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Groep1B!B6</f>
        <v>Vanduyfhuys Igor</v>
      </c>
      <c r="C7" s="39">
        <f>O8+O26+O32</f>
        <v>2.0002</v>
      </c>
      <c r="D7" s="26"/>
      <c r="E7" s="28" t="s">
        <v>88</v>
      </c>
      <c r="F7" s="43">
        <v>2.0002</v>
      </c>
      <c r="J7" s="1" t="s">
        <v>36</v>
      </c>
      <c r="K7" s="1">
        <v>0</v>
      </c>
      <c r="L7" s="35">
        <f>H23</f>
        <v>1</v>
      </c>
      <c r="M7" s="35">
        <f>H13</f>
        <v>1</v>
      </c>
      <c r="N7" s="35">
        <f>F18</f>
        <v>1</v>
      </c>
      <c r="O7" s="1">
        <f>SUM(K7:N7)</f>
        <v>3</v>
      </c>
    </row>
    <row r="8" spans="1:15" ht="15.75">
      <c r="A8" s="1">
        <v>3</v>
      </c>
      <c r="B8" s="10" t="str">
        <f>Groep1A!B7</f>
        <v>Murre Boaz</v>
      </c>
      <c r="C8" s="39">
        <f>O9+O27+O33</f>
        <v>1.0001</v>
      </c>
      <c r="D8" s="26"/>
      <c r="E8" s="28" t="s">
        <v>55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1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tr">
        <f>Groep1B!B7</f>
        <v>Bouckaert Arne</v>
      </c>
      <c r="C9" s="40">
        <f>O10+O28+O34</f>
        <v>0</v>
      </c>
      <c r="D9" s="26"/>
      <c r="E9" s="29" t="s">
        <v>89</v>
      </c>
      <c r="F9" s="44">
        <v>0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1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0</v>
      </c>
      <c r="M10" s="35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Murre Boaz</v>
      </c>
      <c r="C13" s="3" t="s">
        <v>2</v>
      </c>
      <c r="D13" s="3"/>
      <c r="E13" s="1" t="str">
        <f>B6</f>
        <v>Thienpont Ruben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Vanduyfhuys Igor</v>
      </c>
      <c r="C14" s="3" t="s">
        <v>2</v>
      </c>
      <c r="D14" s="3"/>
      <c r="E14" s="1" t="str">
        <f>B9</f>
        <v>Bouckaert Arne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-0.5</v>
      </c>
      <c r="L14" s="1">
        <v>0</v>
      </c>
      <c r="M14" s="35">
        <f t="shared" si="0"/>
        <v>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Thienpont Ruben</v>
      </c>
      <c r="C18" s="3" t="s">
        <v>2</v>
      </c>
      <c r="D18" s="3"/>
      <c r="E18" s="1" t="str">
        <f>B9</f>
        <v>Bouckaert Arne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Murre Boaz</v>
      </c>
      <c r="C19" s="3" t="s">
        <v>2</v>
      </c>
      <c r="D19" s="3"/>
      <c r="E19" s="1" t="str">
        <f>B7</f>
        <v>Vanduyfhuys Igor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Vanduyfhuys Igor</v>
      </c>
      <c r="C23" s="3" t="s">
        <v>2</v>
      </c>
      <c r="D23" s="3"/>
      <c r="E23" s="1" t="str">
        <f>B6</f>
        <v>Thienpont Ruben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Bouckaert Arne</v>
      </c>
      <c r="C24" s="3" t="s">
        <v>2</v>
      </c>
      <c r="D24" s="3"/>
      <c r="E24" s="1" t="str">
        <f>B8</f>
        <v>Murre Boaz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1</v>
      </c>
      <c r="O31" s="1">
        <f>0.0001*SUM(K31:N31)</f>
        <v>0.00030000000000000003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6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Groep1A!B8</f>
        <v>Ramlot Bert</v>
      </c>
      <c r="C6" s="25">
        <f>O7+O25+O31</f>
        <v>2.0002</v>
      </c>
      <c r="D6" s="26"/>
      <c r="E6" s="27" t="s">
        <v>91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Groep1B!B8</f>
        <v>Vermeulen Jappe</v>
      </c>
      <c r="C7" s="39">
        <f>O8+O26+O32</f>
        <v>1.0001</v>
      </c>
      <c r="D7" s="26"/>
      <c r="E7" s="28" t="s">
        <v>56</v>
      </c>
      <c r="F7" s="43">
        <v>2.0002</v>
      </c>
      <c r="J7" s="1" t="s">
        <v>36</v>
      </c>
      <c r="K7" s="1">
        <v>0</v>
      </c>
      <c r="L7" s="35">
        <f>H23</f>
        <v>1</v>
      </c>
      <c r="M7" s="35">
        <f>H13</f>
        <v>1</v>
      </c>
      <c r="N7" s="35">
        <f>F18</f>
        <v>0</v>
      </c>
      <c r="O7" s="1">
        <f>SUM(K7:N7)</f>
        <v>2</v>
      </c>
    </row>
    <row r="8" spans="1:15" ht="15.75">
      <c r="A8" s="1">
        <v>3</v>
      </c>
      <c r="B8" s="10" t="str">
        <f>Groep1A!B9</f>
        <v>Vanduyfhuys Ilja</v>
      </c>
      <c r="C8" s="39">
        <f>O9+O27+O33</f>
        <v>0</v>
      </c>
      <c r="D8" s="26"/>
      <c r="E8" s="28" t="s">
        <v>90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1</v>
      </c>
      <c r="N8" s="35">
        <f>F14</f>
        <v>0</v>
      </c>
      <c r="O8" s="1">
        <f>SUM(K8:N8)</f>
        <v>1</v>
      </c>
    </row>
    <row r="9" spans="1:15" ht="16.5" thickBot="1">
      <c r="A9" s="1">
        <v>4</v>
      </c>
      <c r="B9" s="11" t="str">
        <f>Groep1B!B9</f>
        <v>De Graaf Simon</v>
      </c>
      <c r="C9" s="40">
        <f>O10+O28+O34</f>
        <v>3.0003</v>
      </c>
      <c r="D9" s="26"/>
      <c r="E9" s="29" t="s">
        <v>57</v>
      </c>
      <c r="F9" s="44">
        <v>0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0</v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1</v>
      </c>
      <c r="L10" s="35">
        <f>H14</f>
        <v>1</v>
      </c>
      <c r="M10" s="35">
        <f>F24</f>
        <v>1</v>
      </c>
      <c r="N10" s="1">
        <v>0</v>
      </c>
      <c r="O10" s="1">
        <f>SUM(K10:N10)</f>
        <v>3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Vanduyfhuys Ilja</v>
      </c>
      <c r="C13" s="3" t="s">
        <v>2</v>
      </c>
      <c r="D13" s="3"/>
      <c r="E13" s="1" t="str">
        <f>B6</f>
        <v>Ramlot Bert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0.5</v>
      </c>
      <c r="N13" s="35">
        <f t="shared" si="0"/>
        <v>-0.5</v>
      </c>
    </row>
    <row r="14" spans="2:14" ht="15.75" thickBot="1">
      <c r="B14" s="1" t="str">
        <f>B7</f>
        <v>Vermeulen Jappe</v>
      </c>
      <c r="C14" s="3" t="s">
        <v>2</v>
      </c>
      <c r="D14" s="3"/>
      <c r="E14" s="1" t="str">
        <f>B9</f>
        <v>De Graaf Simon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-0.5</v>
      </c>
      <c r="L14" s="1">
        <v>0</v>
      </c>
      <c r="M14" s="35">
        <f t="shared" si="0"/>
        <v>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-0.5</v>
      </c>
    </row>
    <row r="16" spans="5:14" ht="15">
      <c r="E16" s="1"/>
      <c r="H16" s="3"/>
      <c r="J16" s="1" t="s">
        <v>39</v>
      </c>
      <c r="K16" s="35">
        <f t="shared" si="1"/>
        <v>0.5</v>
      </c>
      <c r="L16" s="35">
        <f t="shared" si="1"/>
        <v>0.5</v>
      </c>
      <c r="M16" s="35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Ramlot Bert</v>
      </c>
      <c r="C18" s="3" t="s">
        <v>2</v>
      </c>
      <c r="D18" s="3"/>
      <c r="E18" s="1" t="str">
        <f>B9</f>
        <v>De Graaf Simon</v>
      </c>
      <c r="F18" s="22">
        <v>0</v>
      </c>
      <c r="G18" s="7" t="s">
        <v>2</v>
      </c>
      <c r="H18" s="19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Vanduyfhuys Ilja</v>
      </c>
      <c r="C19" s="3" t="s">
        <v>2</v>
      </c>
      <c r="D19" s="3"/>
      <c r="E19" s="1" t="str">
        <f>B7</f>
        <v>Vermeulen Jappe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Vermeulen Jappe</v>
      </c>
      <c r="C23" s="3" t="s">
        <v>2</v>
      </c>
      <c r="D23" s="3"/>
      <c r="E23" s="1" t="str">
        <f>B6</f>
        <v>Ramlot Bert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De Graaf Simon</v>
      </c>
      <c r="C24" s="3" t="s">
        <v>2</v>
      </c>
      <c r="D24" s="3"/>
      <c r="E24" s="1" t="str">
        <f>B8</f>
        <v>Vanduyfhuys Ilja</v>
      </c>
      <c r="F24" s="22">
        <v>1</v>
      </c>
      <c r="G24" s="7" t="s">
        <v>2</v>
      </c>
      <c r="H24" s="19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0</v>
      </c>
      <c r="O31" s="1">
        <f>0.0001*SUM(K31:N31)</f>
        <v>0.0002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0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0.00030000000000000003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7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Groep1A!B10</f>
        <v>Descamps Kamiel</v>
      </c>
      <c r="C6" s="25">
        <f>O7+O25+O31</f>
        <v>1.9952</v>
      </c>
      <c r="D6" s="26"/>
      <c r="E6" s="27" t="s">
        <v>92</v>
      </c>
      <c r="F6" s="42">
        <v>2.0052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Groep1B!B10</f>
        <v>De Vleeschauwer Xander</v>
      </c>
      <c r="C7" s="39">
        <f>O8+O26+O32</f>
        <v>2.0052</v>
      </c>
      <c r="D7" s="26"/>
      <c r="E7" s="28" t="s">
        <v>58</v>
      </c>
      <c r="F7" s="43">
        <v>1.9952</v>
      </c>
      <c r="J7" s="1" t="s">
        <v>36</v>
      </c>
      <c r="K7" s="1">
        <v>0</v>
      </c>
      <c r="L7" s="35">
        <f>H23</f>
        <v>0</v>
      </c>
      <c r="M7" s="35">
        <f>H13</f>
        <v>1</v>
      </c>
      <c r="N7" s="35">
        <f>F18</f>
        <v>1</v>
      </c>
      <c r="O7" s="1">
        <f>SUM(K7:N7)</f>
        <v>2</v>
      </c>
    </row>
    <row r="8" spans="1:15" ht="15.75">
      <c r="A8" s="1">
        <v>3</v>
      </c>
      <c r="B8" s="10" t="str">
        <f>Groep1A!B11</f>
        <v>De Rijcke Milan</v>
      </c>
      <c r="C8" s="39">
        <f>O9+O27+O33</f>
        <v>1.0050999999999999</v>
      </c>
      <c r="D8" s="26"/>
      <c r="E8" s="28" t="s">
        <v>59</v>
      </c>
      <c r="F8" s="43">
        <v>1.0050999999999999</v>
      </c>
      <c r="J8" s="1" t="s">
        <v>37</v>
      </c>
      <c r="K8" s="35">
        <f>F23</f>
        <v>1</v>
      </c>
      <c r="L8" s="1">
        <v>0</v>
      </c>
      <c r="M8" s="35">
        <f>H19</f>
        <v>1</v>
      </c>
      <c r="N8" s="35">
        <f>F14</f>
        <v>0</v>
      </c>
      <c r="O8" s="1">
        <f>SUM(K8:N8)</f>
        <v>2</v>
      </c>
    </row>
    <row r="9" spans="1:15" ht="16.5" thickBot="1">
      <c r="A9" s="1">
        <v>4</v>
      </c>
      <c r="B9" s="11" t="str">
        <f>Groep1B!B11</f>
        <v>Witters Michael</v>
      </c>
      <c r="C9" s="40">
        <f>O10+O28+O34</f>
        <v>0.9951</v>
      </c>
      <c r="D9" s="26"/>
      <c r="E9" s="29" t="s">
        <v>93</v>
      </c>
      <c r="F9" s="44">
        <v>0.9951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1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1</v>
      </c>
      <c r="M10" s="35">
        <f>F24</f>
        <v>0</v>
      </c>
      <c r="N10" s="1">
        <v>0</v>
      </c>
      <c r="O10" s="1">
        <f>SUM(K10:N10)</f>
        <v>1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De Rijcke Milan</v>
      </c>
      <c r="C13" s="3" t="s">
        <v>2</v>
      </c>
      <c r="D13" s="3"/>
      <c r="E13" s="1" t="str">
        <f>B6</f>
        <v>Descamps Kamiel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De Vleeschauwer Xander</v>
      </c>
      <c r="C14" s="3" t="s">
        <v>2</v>
      </c>
      <c r="D14" s="3"/>
      <c r="E14" s="1" t="str">
        <f>B9</f>
        <v>Witters Michael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0.5</v>
      </c>
      <c r="L14" s="1">
        <v>0</v>
      </c>
      <c r="M14" s="35">
        <f t="shared" si="0"/>
        <v>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Descamps Kamiel</v>
      </c>
      <c r="C18" s="3" t="s">
        <v>2</v>
      </c>
      <c r="D18" s="3"/>
      <c r="E18" s="1" t="str">
        <f>B9</f>
        <v>Witters Michael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De Rijcke Milan</v>
      </c>
      <c r="C19" s="3" t="s">
        <v>2</v>
      </c>
      <c r="D19" s="3"/>
      <c r="E19" s="1" t="str">
        <f>B7</f>
        <v>De Vleeschauwer Xander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1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1</v>
      </c>
      <c r="N22" s="1">
        <v>0</v>
      </c>
    </row>
    <row r="23" spans="2:11" ht="16.5" thickBot="1">
      <c r="B23" s="1" t="str">
        <f>B7</f>
        <v>De Vleeschauwer Xander</v>
      </c>
      <c r="C23" s="3" t="s">
        <v>2</v>
      </c>
      <c r="D23" s="3"/>
      <c r="E23" s="1" t="str">
        <f>B6</f>
        <v>Descamps Kamiel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Witters Michael</v>
      </c>
      <c r="C24" s="3" t="s">
        <v>2</v>
      </c>
      <c r="D24" s="3"/>
      <c r="E24" s="1" t="str">
        <f>B8</f>
        <v>De Rijcke Milan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-0.5</v>
      </c>
      <c r="M25" s="1">
        <f t="shared" si="2"/>
        <v>0</v>
      </c>
      <c r="N25" s="1">
        <f t="shared" si="2"/>
        <v>0</v>
      </c>
      <c r="O25" s="1">
        <f>0.01*SUM(K25:N25)</f>
        <v>-0.005</v>
      </c>
    </row>
    <row r="26" spans="10:15" ht="15">
      <c r="J26" s="1" t="s">
        <v>37</v>
      </c>
      <c r="K26" s="1">
        <f t="shared" si="2"/>
        <v>0.5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0.005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0.5</v>
      </c>
      <c r="O27" s="1">
        <f>0.01*SUM(K27:N27)</f>
        <v>0.005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-0.5</v>
      </c>
      <c r="N28" s="1">
        <f t="shared" si="2"/>
        <v>0</v>
      </c>
      <c r="O28" s="1">
        <f>0.01*SUM(K28:N28)</f>
        <v>-0.005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1</v>
      </c>
      <c r="O31" s="1">
        <f>0.0001*SUM(K31:N31)</f>
        <v>0.0002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0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8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Groep1A!B12</f>
        <v>De Putter Nina</v>
      </c>
      <c r="C6" s="25">
        <f>O7+O25+O31</f>
        <v>3.0003</v>
      </c>
      <c r="D6" s="26"/>
      <c r="E6" s="27" t="s">
        <v>60</v>
      </c>
      <c r="F6" s="42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Groep1B!B12</f>
        <v>Naessens Wolf</v>
      </c>
      <c r="C7" s="39">
        <f>O8+O26+O32</f>
        <v>1.0001</v>
      </c>
      <c r="D7" s="26"/>
      <c r="E7" s="28" t="s">
        <v>94</v>
      </c>
      <c r="F7" s="43">
        <v>1.0001</v>
      </c>
      <c r="J7" s="1" t="s">
        <v>36</v>
      </c>
      <c r="K7" s="1">
        <v>0</v>
      </c>
      <c r="L7" s="35">
        <f>H23</f>
        <v>1</v>
      </c>
      <c r="M7" s="35">
        <f>H13</f>
        <v>1</v>
      </c>
      <c r="N7" s="35">
        <f>F18</f>
        <v>1</v>
      </c>
      <c r="O7" s="1">
        <f>SUM(K7:N7)</f>
        <v>3</v>
      </c>
    </row>
    <row r="8" spans="1:15" ht="15.75">
      <c r="A8" s="1">
        <v>3</v>
      </c>
      <c r="B8" s="10" t="str">
        <f>Groep1A!B13</f>
        <v>Schuddink Victor</v>
      </c>
      <c r="C8" s="39">
        <f>O9+O27+O33</f>
        <v>1.0001</v>
      </c>
      <c r="D8" s="26"/>
      <c r="E8" s="28" t="s">
        <v>61</v>
      </c>
      <c r="F8" s="43">
        <v>1.0001</v>
      </c>
      <c r="J8" s="1" t="s">
        <v>37</v>
      </c>
      <c r="K8" s="35">
        <f>F23</f>
        <v>0</v>
      </c>
      <c r="L8" s="1">
        <v>0</v>
      </c>
      <c r="M8" s="35">
        <f>H19</f>
        <v>1</v>
      </c>
      <c r="N8" s="35">
        <f>F14</f>
        <v>0</v>
      </c>
      <c r="O8" s="1">
        <f>SUM(K8:N8)</f>
        <v>1</v>
      </c>
    </row>
    <row r="9" spans="1:15" ht="16.5" thickBot="1">
      <c r="A9" s="1">
        <v>4</v>
      </c>
      <c r="B9" s="11" t="str">
        <f>Groep1B!B13</f>
        <v>Zouagi Amir</v>
      </c>
      <c r="C9" s="40">
        <f>O10+O28+O34</f>
        <v>1.0001</v>
      </c>
      <c r="D9" s="26"/>
      <c r="E9" s="29" t="s">
        <v>95</v>
      </c>
      <c r="F9" s="44">
        <v>1.0001</v>
      </c>
      <c r="J9" s="1" t="s">
        <v>38</v>
      </c>
      <c r="K9" s="35">
        <f>F13</f>
        <v>0</v>
      </c>
      <c r="L9" s="35">
        <f>F19</f>
        <v>0</v>
      </c>
      <c r="M9" s="1">
        <v>0</v>
      </c>
      <c r="N9" s="35">
        <f>H24</f>
        <v>1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1</v>
      </c>
      <c r="M10" s="35">
        <f>F24</f>
        <v>0</v>
      </c>
      <c r="N10" s="1">
        <v>0</v>
      </c>
      <c r="O10" s="1">
        <f>SUM(K10:N10)</f>
        <v>1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Schuddink Victor</v>
      </c>
      <c r="C13" s="3" t="s">
        <v>2</v>
      </c>
      <c r="D13" s="3"/>
      <c r="E13" s="1" t="str">
        <f>B6</f>
        <v>De Putter Nina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0.5</v>
      </c>
      <c r="M13" s="35">
        <f aca="true" t="shared" si="0" ref="M13:N15">M7-0.5</f>
        <v>0.5</v>
      </c>
      <c r="N13" s="35">
        <f t="shared" si="0"/>
        <v>0.5</v>
      </c>
    </row>
    <row r="14" spans="2:14" ht="15.75" thickBot="1">
      <c r="B14" s="1" t="str">
        <f>B7</f>
        <v>Naessens Wolf</v>
      </c>
      <c r="C14" s="3" t="s">
        <v>2</v>
      </c>
      <c r="D14" s="3"/>
      <c r="E14" s="1" t="str">
        <f>B9</f>
        <v>Zouagi Amir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-0.5</v>
      </c>
      <c r="L14" s="1">
        <v>0</v>
      </c>
      <c r="M14" s="35">
        <f t="shared" si="0"/>
        <v>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-0.5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Putter Nina</v>
      </c>
      <c r="C18" s="3" t="s">
        <v>2</v>
      </c>
      <c r="D18" s="3"/>
      <c r="E18" s="1" t="str">
        <f>B9</f>
        <v>Zouagi Amir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Schuddink Victor</v>
      </c>
      <c r="C19" s="3" t="s">
        <v>2</v>
      </c>
      <c r="D19" s="3"/>
      <c r="E19" s="1" t="str">
        <f>B7</f>
        <v>Naessens Wolf</v>
      </c>
      <c r="F19" s="22">
        <v>0</v>
      </c>
      <c r="G19" s="7" t="s">
        <v>2</v>
      </c>
      <c r="H19" s="19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 t="str">
        <f>B7</f>
        <v>Naessens Wolf</v>
      </c>
      <c r="C23" s="3" t="s">
        <v>2</v>
      </c>
      <c r="D23" s="3"/>
      <c r="E23" s="1" t="str">
        <f>B6</f>
        <v>De Putter Nina</v>
      </c>
      <c r="F23" s="22">
        <v>0</v>
      </c>
      <c r="G23" s="7" t="s">
        <v>2</v>
      </c>
      <c r="H23" s="19">
        <f>IF(ISBLANK(F23),"",(1-F23))</f>
        <v>1</v>
      </c>
      <c r="K23" s="12" t="s">
        <v>45</v>
      </c>
    </row>
    <row r="24" spans="2:14" ht="15.75" thickBot="1">
      <c r="B24" s="1" t="str">
        <f>B9</f>
        <v>Zouagi Amir</v>
      </c>
      <c r="C24" s="3" t="s">
        <v>2</v>
      </c>
      <c r="D24" s="3"/>
      <c r="E24" s="1" t="str">
        <f>B8</f>
        <v>Schuddink Victor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0.5</v>
      </c>
      <c r="N26" s="1">
        <f t="shared" si="2"/>
        <v>-0.5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-0.5</v>
      </c>
      <c r="M27" s="1">
        <f t="shared" si="2"/>
        <v>0</v>
      </c>
      <c r="N27" s="1">
        <f t="shared" si="2"/>
        <v>0.5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0.5</v>
      </c>
      <c r="M28" s="1">
        <f t="shared" si="2"/>
        <v>-0.5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1</v>
      </c>
      <c r="O31" s="1">
        <f>0.0001*SUM(K31:N31)</f>
        <v>0.00030000000000000003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0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9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Groep1A!B14</f>
        <v>Coppens Pieter</v>
      </c>
      <c r="C6" s="25">
        <f>O7+O25+O31</f>
        <v>1.5001</v>
      </c>
      <c r="D6" s="26"/>
      <c r="E6" s="27" t="s">
        <v>97</v>
      </c>
      <c r="F6" s="42">
        <v>2.0002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Groep1B!B14</f>
        <v>De Reese Elias</v>
      </c>
      <c r="C7" s="39">
        <f>O8+O26+O32</f>
        <v>1.0001</v>
      </c>
      <c r="D7" s="26"/>
      <c r="E7" s="28" t="s">
        <v>63</v>
      </c>
      <c r="F7" s="43">
        <v>1.5001</v>
      </c>
      <c r="J7" s="1" t="s">
        <v>36</v>
      </c>
      <c r="K7" s="1">
        <v>0</v>
      </c>
      <c r="L7" s="35">
        <f>H23</f>
        <v>0</v>
      </c>
      <c r="M7" s="35">
        <f>H13</f>
        <v>0.5</v>
      </c>
      <c r="N7" s="35">
        <f>F18</f>
        <v>1</v>
      </c>
      <c r="O7" s="1">
        <f>SUM(K7:N7)</f>
        <v>1.5</v>
      </c>
    </row>
    <row r="8" spans="1:15" ht="15.75">
      <c r="A8" s="1">
        <v>3</v>
      </c>
      <c r="B8" s="10" t="str">
        <f>Groep1A!B15</f>
        <v>Haillez Luka</v>
      </c>
      <c r="C8" s="39">
        <f>O9+O27+O33</f>
        <v>1.5001</v>
      </c>
      <c r="D8" s="26"/>
      <c r="E8" s="28" t="s">
        <v>65</v>
      </c>
      <c r="F8" s="43">
        <v>1.5001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0</v>
      </c>
      <c r="O8" s="1">
        <f>SUM(K8:N8)</f>
        <v>1</v>
      </c>
    </row>
    <row r="9" spans="1:15" ht="16.5" thickBot="1">
      <c r="A9" s="1">
        <v>4</v>
      </c>
      <c r="B9" s="11" t="str">
        <f>Groep1B!B15</f>
        <v>Deleu Leen</v>
      </c>
      <c r="C9" s="40">
        <f>O10+O28+O34</f>
        <v>2.0002</v>
      </c>
      <c r="D9" s="26"/>
      <c r="E9" s="29" t="s">
        <v>96</v>
      </c>
      <c r="F9" s="44">
        <v>1.0001</v>
      </c>
      <c r="J9" s="1" t="s">
        <v>38</v>
      </c>
      <c r="K9" s="35">
        <f>F13</f>
        <v>0.5</v>
      </c>
      <c r="L9" s="35">
        <f>F19</f>
        <v>1</v>
      </c>
      <c r="M9" s="1">
        <v>0</v>
      </c>
      <c r="N9" s="35">
        <f>H24</f>
        <v>0</v>
      </c>
      <c r="O9" s="1">
        <f>SUM(K9:N9)</f>
        <v>1.5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0</v>
      </c>
      <c r="L10" s="35">
        <f>H14</f>
        <v>1</v>
      </c>
      <c r="M10" s="35">
        <f>F24</f>
        <v>1</v>
      </c>
      <c r="N10" s="1">
        <v>0</v>
      </c>
      <c r="O10" s="1">
        <f>SUM(K10:N10)</f>
        <v>2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Haillez Luka</v>
      </c>
      <c r="C13" s="3" t="s">
        <v>2</v>
      </c>
      <c r="D13" s="3"/>
      <c r="E13" s="1" t="str">
        <f>B6</f>
        <v>Coppens Pieter</v>
      </c>
      <c r="F13" s="22">
        <v>0.5</v>
      </c>
      <c r="G13" s="7" t="s">
        <v>2</v>
      </c>
      <c r="H13" s="19">
        <f>IF(ISBLANK(F13),"",(1-F13))</f>
        <v>0.5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0</v>
      </c>
      <c r="N13" s="35">
        <f t="shared" si="0"/>
        <v>0.5</v>
      </c>
    </row>
    <row r="14" spans="2:14" ht="15.75" thickBot="1">
      <c r="B14" s="1" t="str">
        <f>B7</f>
        <v>De Reese Elias</v>
      </c>
      <c r="C14" s="3" t="s">
        <v>2</v>
      </c>
      <c r="D14" s="3"/>
      <c r="E14" s="1" t="str">
        <f>B9</f>
        <v>Deleu Leen</v>
      </c>
      <c r="F14" s="22">
        <v>0</v>
      </c>
      <c r="G14" s="6" t="s">
        <v>2</v>
      </c>
      <c r="H14" s="19">
        <f>IF(ISBLANK(F14),"",(1-F14))</f>
        <v>1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0</v>
      </c>
      <c r="L15" s="35">
        <f t="shared" si="1"/>
        <v>0.5</v>
      </c>
      <c r="M15" s="1">
        <v>0</v>
      </c>
      <c r="N15" s="35">
        <f t="shared" si="0"/>
        <v>-0.5</v>
      </c>
    </row>
    <row r="16" spans="5:14" ht="15">
      <c r="E16" s="1"/>
      <c r="H16" s="3"/>
      <c r="J16" s="1" t="s">
        <v>39</v>
      </c>
      <c r="K16" s="35">
        <f t="shared" si="1"/>
        <v>-0.5</v>
      </c>
      <c r="L16" s="35">
        <f t="shared" si="1"/>
        <v>0.5</v>
      </c>
      <c r="M16" s="35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Coppens Pieter</v>
      </c>
      <c r="C18" s="3" t="s">
        <v>2</v>
      </c>
      <c r="D18" s="3"/>
      <c r="E18" s="1" t="str">
        <f>B9</f>
        <v>Deleu Leen</v>
      </c>
      <c r="F18" s="22">
        <v>1</v>
      </c>
      <c r="G18" s="7" t="s">
        <v>2</v>
      </c>
      <c r="H18" s="19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Haillez Luka</v>
      </c>
      <c r="C19" s="3" t="s">
        <v>2</v>
      </c>
      <c r="D19" s="3"/>
      <c r="E19" s="1" t="str">
        <f>B7</f>
        <v>De Reese Elias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1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De Reese Elias</v>
      </c>
      <c r="C23" s="3" t="s">
        <v>2</v>
      </c>
      <c r="D23" s="3"/>
      <c r="E23" s="1" t="str">
        <f>B6</f>
        <v>Coppens Pieter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Deleu Leen</v>
      </c>
      <c r="C24" s="3" t="s">
        <v>2</v>
      </c>
      <c r="D24" s="3"/>
      <c r="E24" s="1" t="str">
        <f>B8</f>
        <v>Haillez Luka</v>
      </c>
      <c r="F24" s="22">
        <v>1</v>
      </c>
      <c r="G24" s="7" t="s">
        <v>2</v>
      </c>
      <c r="H24" s="19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0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3" t="s">
        <v>35</v>
      </c>
      <c r="E5" s="34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Groep1A!B16</f>
        <v>De Graaf Tim</v>
      </c>
      <c r="C6" s="25">
        <f>O7+O25+O31</f>
        <v>0.9951</v>
      </c>
      <c r="D6" s="26"/>
      <c r="E6" s="27" t="s">
        <v>67</v>
      </c>
      <c r="F6" s="42">
        <v>2.0052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Groep1B!B16</f>
        <v>Tiggelman Laura</v>
      </c>
      <c r="C7" s="39">
        <f>O8+O26+O32</f>
        <v>1.9952</v>
      </c>
      <c r="D7" s="26"/>
      <c r="E7" s="28" t="s">
        <v>98</v>
      </c>
      <c r="F7" s="43">
        <v>1.9952</v>
      </c>
      <c r="J7" s="1" t="s">
        <v>36</v>
      </c>
      <c r="K7" s="1">
        <v>0</v>
      </c>
      <c r="L7" s="35">
        <f>H23</f>
        <v>0</v>
      </c>
      <c r="M7" s="35">
        <f>H13</f>
        <v>1</v>
      </c>
      <c r="N7" s="35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Groep1A!B17</f>
        <v>Deleu Karen</v>
      </c>
      <c r="C8" s="39">
        <f>O9+O27+O33</f>
        <v>2.0052</v>
      </c>
      <c r="D8" s="26"/>
      <c r="E8" s="28" t="s">
        <v>99</v>
      </c>
      <c r="F8" s="43">
        <v>1.0050999999999999</v>
      </c>
      <c r="J8" s="1" t="s">
        <v>37</v>
      </c>
      <c r="K8" s="35">
        <f>F23</f>
        <v>1</v>
      </c>
      <c r="L8" s="1">
        <v>0</v>
      </c>
      <c r="M8" s="35">
        <f>H19</f>
        <v>0</v>
      </c>
      <c r="N8" s="35">
        <f>F14</f>
        <v>1</v>
      </c>
      <c r="O8" s="1">
        <f>SUM(K8:N8)</f>
        <v>2</v>
      </c>
    </row>
    <row r="9" spans="1:15" ht="16.5" thickBot="1">
      <c r="A9" s="1">
        <v>4</v>
      </c>
      <c r="B9" s="11" t="str">
        <f>Groep1B!B17</f>
        <v>De Bruecker Michael</v>
      </c>
      <c r="C9" s="40">
        <f>O10+O28+O34</f>
        <v>1.0050999999999999</v>
      </c>
      <c r="D9" s="26"/>
      <c r="E9" s="29" t="s">
        <v>66</v>
      </c>
      <c r="F9" s="44">
        <v>0.9951</v>
      </c>
      <c r="J9" s="1" t="s">
        <v>38</v>
      </c>
      <c r="K9" s="35">
        <f>F13</f>
        <v>0</v>
      </c>
      <c r="L9" s="35">
        <f>F19</f>
        <v>1</v>
      </c>
      <c r="M9" s="1">
        <v>0</v>
      </c>
      <c r="N9" s="35">
        <f>H24</f>
        <v>1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39</v>
      </c>
      <c r="K10" s="35">
        <f>H18</f>
        <v>1</v>
      </c>
      <c r="L10" s="35">
        <f>H14</f>
        <v>0</v>
      </c>
      <c r="M10" s="35">
        <f>F24</f>
        <v>0</v>
      </c>
      <c r="N10" s="1">
        <v>0</v>
      </c>
      <c r="O10" s="1">
        <f>SUM(K10:N10)</f>
        <v>1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Deleu Karen</v>
      </c>
      <c r="C13" s="3" t="s">
        <v>2</v>
      </c>
      <c r="D13" s="3"/>
      <c r="E13" s="1" t="str">
        <f>B6</f>
        <v>De Graaf Tim</v>
      </c>
      <c r="F13" s="22">
        <v>0</v>
      </c>
      <c r="G13" s="7" t="s">
        <v>2</v>
      </c>
      <c r="H13" s="19">
        <f>IF(ISBLANK(F13),"",(1-F13))</f>
        <v>1</v>
      </c>
      <c r="J13" s="1" t="s">
        <v>36</v>
      </c>
      <c r="K13" s="1">
        <v>0</v>
      </c>
      <c r="L13" s="35">
        <f>L7-0.5</f>
        <v>-0.5</v>
      </c>
      <c r="M13" s="35">
        <f aca="true" t="shared" si="0" ref="M13:N15">M7-0.5</f>
        <v>0.5</v>
      </c>
      <c r="N13" s="35">
        <f t="shared" si="0"/>
        <v>-0.5</v>
      </c>
    </row>
    <row r="14" spans="2:14" ht="15.75" thickBot="1">
      <c r="B14" s="1" t="str">
        <f>B7</f>
        <v>Tiggelman Laura</v>
      </c>
      <c r="C14" s="3" t="s">
        <v>2</v>
      </c>
      <c r="D14" s="3"/>
      <c r="E14" s="1" t="str">
        <f>B9</f>
        <v>De Bruecker Michael</v>
      </c>
      <c r="F14" s="22">
        <v>1</v>
      </c>
      <c r="G14" s="6" t="s">
        <v>2</v>
      </c>
      <c r="H14" s="19">
        <f>IF(ISBLANK(F14),"",(1-F14))</f>
        <v>0</v>
      </c>
      <c r="J14" s="1" t="s">
        <v>37</v>
      </c>
      <c r="K14" s="35">
        <f>K8-0.5</f>
        <v>0.5</v>
      </c>
      <c r="L14" s="1">
        <v>0</v>
      </c>
      <c r="M14" s="35">
        <f t="shared" si="0"/>
        <v>-0.5</v>
      </c>
      <c r="N14" s="35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35">
        <f aca="true" t="shared" si="1" ref="K15:M16">K9-0.5</f>
        <v>-0.5</v>
      </c>
      <c r="L15" s="35">
        <f t="shared" si="1"/>
        <v>0.5</v>
      </c>
      <c r="M15" s="1">
        <v>0</v>
      </c>
      <c r="N15" s="35">
        <f t="shared" si="0"/>
        <v>0.5</v>
      </c>
    </row>
    <row r="16" spans="5:14" ht="15">
      <c r="E16" s="1"/>
      <c r="H16" s="3"/>
      <c r="J16" s="1" t="s">
        <v>39</v>
      </c>
      <c r="K16" s="35">
        <f t="shared" si="1"/>
        <v>0.5</v>
      </c>
      <c r="L16" s="35">
        <f t="shared" si="1"/>
        <v>-0.5</v>
      </c>
      <c r="M16" s="35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Graaf Tim</v>
      </c>
      <c r="C18" s="3" t="s">
        <v>2</v>
      </c>
      <c r="D18" s="3"/>
      <c r="E18" s="1" t="str">
        <f>B9</f>
        <v>De Bruecker Michael</v>
      </c>
      <c r="F18" s="22">
        <v>0</v>
      </c>
      <c r="G18" s="7" t="s">
        <v>2</v>
      </c>
      <c r="H18" s="19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Deleu Karen</v>
      </c>
      <c r="C19" s="3" t="s">
        <v>2</v>
      </c>
      <c r="D19" s="3"/>
      <c r="E19" s="1" t="str">
        <f>B7</f>
        <v>Tiggelman Laura</v>
      </c>
      <c r="F19" s="22">
        <v>1</v>
      </c>
      <c r="G19" s="7" t="s">
        <v>2</v>
      </c>
      <c r="H19" s="19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1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Tiggelman Laura</v>
      </c>
      <c r="C23" s="3" t="s">
        <v>2</v>
      </c>
      <c r="D23" s="3"/>
      <c r="E23" s="1" t="str">
        <f>B6</f>
        <v>De Graaf Tim</v>
      </c>
      <c r="F23" s="22">
        <v>1</v>
      </c>
      <c r="G23" s="7" t="s">
        <v>2</v>
      </c>
      <c r="H23" s="19">
        <f>IF(ISBLANK(F23),"",(1-F23))</f>
        <v>0</v>
      </c>
      <c r="K23" s="12" t="s">
        <v>45</v>
      </c>
    </row>
    <row r="24" spans="2:14" ht="15.75" thickBot="1">
      <c r="B24" s="1" t="str">
        <f>B9</f>
        <v>De Bruecker Michael</v>
      </c>
      <c r="C24" s="3" t="s">
        <v>2</v>
      </c>
      <c r="D24" s="3"/>
      <c r="E24" s="1" t="str">
        <f>B8</f>
        <v>Deleu Karen</v>
      </c>
      <c r="F24" s="22">
        <v>0</v>
      </c>
      <c r="G24" s="7" t="s">
        <v>2</v>
      </c>
      <c r="H24" s="19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-0.5</v>
      </c>
      <c r="O25" s="1">
        <f>0.01*SUM(K25:N25)</f>
        <v>-0.005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-0.5</v>
      </c>
      <c r="N26" s="1">
        <f t="shared" si="2"/>
        <v>0</v>
      </c>
      <c r="O26" s="1">
        <f>0.01*SUM(K26:N26)</f>
        <v>-0.005</v>
      </c>
    </row>
    <row r="27" spans="10:15" ht="15">
      <c r="J27" s="1" t="s">
        <v>38</v>
      </c>
      <c r="K27" s="1">
        <f t="shared" si="2"/>
        <v>0</v>
      </c>
      <c r="L27" s="1">
        <f t="shared" si="2"/>
        <v>0.5</v>
      </c>
      <c r="M27" s="1">
        <f t="shared" si="2"/>
        <v>0</v>
      </c>
      <c r="N27" s="1">
        <f t="shared" si="2"/>
        <v>0</v>
      </c>
      <c r="O27" s="1">
        <f>0.01*SUM(K27:N27)</f>
        <v>0.005</v>
      </c>
    </row>
    <row r="28" spans="10:15" ht="15">
      <c r="J28" s="1" t="s">
        <v>39</v>
      </c>
      <c r="K28" s="1">
        <f t="shared" si="2"/>
        <v>0.5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0.005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1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Dhuyvetter</cp:lastModifiedBy>
  <cp:lastPrinted>2014-02-16T16:57:21Z</cp:lastPrinted>
  <dcterms:created xsi:type="dcterms:W3CDTF">2011-05-23T18:15:57Z</dcterms:created>
  <dcterms:modified xsi:type="dcterms:W3CDTF">2014-07-05T16:49:25Z</dcterms:modified>
  <cp:category/>
  <cp:version/>
  <cp:contentType/>
  <cp:contentStatus/>
</cp:coreProperties>
</file>