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700" tabRatio="536" activeTab="2"/>
  </bookViews>
  <sheets>
    <sheet name="Groep1A" sheetId="1" r:id="rId1"/>
    <sheet name="Groep1B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  <sheet name="Q" sheetId="19" r:id="rId19"/>
    <sheet name="R" sheetId="20" r:id="rId20"/>
    <sheet name="S" sheetId="21" r:id="rId21"/>
    <sheet name="T" sheetId="22" r:id="rId22"/>
    <sheet name="U" sheetId="23" r:id="rId23"/>
    <sheet name="V" sheetId="24" r:id="rId24"/>
    <sheet name="W" sheetId="25" r:id="rId25"/>
    <sheet name="X" sheetId="26" r:id="rId26"/>
    <sheet name="Y" sheetId="27" r:id="rId27"/>
    <sheet name="Z" sheetId="28" r:id="rId28"/>
  </sheets>
  <definedNames/>
  <calcPr fullCalcOnLoad="1"/>
</workbook>
</file>

<file path=xl/sharedStrings.xml><?xml version="1.0" encoding="utf-8"?>
<sst xmlns="http://schemas.openxmlformats.org/spreadsheetml/2006/main" count="1914" uniqueCount="127">
  <si>
    <t>Groep A</t>
  </si>
  <si>
    <t>Ronde 1</t>
  </si>
  <si>
    <t>-</t>
  </si>
  <si>
    <t>Ronde 2</t>
  </si>
  <si>
    <t>Ronde 3</t>
  </si>
  <si>
    <t>Groep B</t>
  </si>
  <si>
    <t>Groep C</t>
  </si>
  <si>
    <t>Groep D</t>
  </si>
  <si>
    <t>Groep E</t>
  </si>
  <si>
    <t>Groep F</t>
  </si>
  <si>
    <t>Groep G</t>
  </si>
  <si>
    <t>Groep H</t>
  </si>
  <si>
    <t>Groep I</t>
  </si>
  <si>
    <t>Groep J</t>
  </si>
  <si>
    <t>Groep K</t>
  </si>
  <si>
    <t>Groep L</t>
  </si>
  <si>
    <t>Groep N</t>
  </si>
  <si>
    <t>Groep O</t>
  </si>
  <si>
    <t>Groep Q</t>
  </si>
  <si>
    <t>Groep R</t>
  </si>
  <si>
    <t>Groep S</t>
  </si>
  <si>
    <t>Groep T</t>
  </si>
  <si>
    <t>Groep U</t>
  </si>
  <si>
    <t>Groep V</t>
  </si>
  <si>
    <t>Groep W</t>
  </si>
  <si>
    <t>Groep X</t>
  </si>
  <si>
    <t>Groep Y</t>
  </si>
  <si>
    <t>Groep Z</t>
  </si>
  <si>
    <t>GROEP 1B</t>
  </si>
  <si>
    <t>GROEP 1A</t>
  </si>
  <si>
    <t>Naam</t>
  </si>
  <si>
    <t>Punten voorronde</t>
  </si>
  <si>
    <t>Deelnemers</t>
  </si>
  <si>
    <r>
      <t>Klassement</t>
    </r>
    <r>
      <rPr>
        <sz val="10"/>
        <rFont val="Arial"/>
        <family val="2"/>
      </rPr>
      <t xml:space="preserve"> (berekenen = CTRL+S)</t>
    </r>
  </si>
  <si>
    <r>
      <t>Klassement</t>
    </r>
    <r>
      <rPr>
        <sz val="10"/>
        <rFont val="Arial"/>
        <family val="2"/>
      </rPr>
      <t xml:space="preserve"> (berekenen = CTRL+S)</t>
    </r>
  </si>
  <si>
    <t>P</t>
  </si>
  <si>
    <t>speler A17</t>
  </si>
  <si>
    <t>speler A18</t>
  </si>
  <si>
    <t>speler A19</t>
  </si>
  <si>
    <t>speler A20</t>
  </si>
  <si>
    <t>speler B17</t>
  </si>
  <si>
    <t>speler B18</t>
  </si>
  <si>
    <t>speler B19</t>
  </si>
  <si>
    <t>speler B20</t>
  </si>
  <si>
    <t>A1</t>
  </si>
  <si>
    <t>B1</t>
  </si>
  <si>
    <t>A2</t>
  </si>
  <si>
    <t>B2</t>
  </si>
  <si>
    <t>matrix met onderlinge resultaten</t>
  </si>
  <si>
    <t>zijn de totale scores gelijk?</t>
  </si>
  <si>
    <t>gelijkaardige matrix voor scheidingspunten</t>
  </si>
  <si>
    <t>totale score</t>
  </si>
  <si>
    <t>Tweede scheidingspunt: aantal winstpartijen</t>
  </si>
  <si>
    <t>Eerste scheidingspunt, onderlinge resultaten: Hadamard-product van de twee bovenstaande</t>
  </si>
  <si>
    <t>speler A21</t>
  </si>
  <si>
    <t>speler A22</t>
  </si>
  <si>
    <t>speler A23</t>
  </si>
  <si>
    <t>speler A24</t>
  </si>
  <si>
    <t>speler A25</t>
  </si>
  <si>
    <t>speler A26</t>
  </si>
  <si>
    <t>speler A27</t>
  </si>
  <si>
    <t>speler A28</t>
  </si>
  <si>
    <t>speler A29</t>
  </si>
  <si>
    <t>speler A30</t>
  </si>
  <si>
    <t>speler B21</t>
  </si>
  <si>
    <t>speler B22</t>
  </si>
  <si>
    <t>speler B23</t>
  </si>
  <si>
    <t>speler B24</t>
  </si>
  <si>
    <t>speler B25</t>
  </si>
  <si>
    <t>speler B26</t>
  </si>
  <si>
    <t>speler B27</t>
  </si>
  <si>
    <t>speler B28</t>
  </si>
  <si>
    <t>speler B29</t>
  </si>
  <si>
    <t>speler B30</t>
  </si>
  <si>
    <t>speler A31</t>
  </si>
  <si>
    <t>speler A32</t>
  </si>
  <si>
    <t>speler A33</t>
  </si>
  <si>
    <t>speler A34</t>
  </si>
  <si>
    <t>speler A35</t>
  </si>
  <si>
    <t>speler B31</t>
  </si>
  <si>
    <t>speler B32</t>
  </si>
  <si>
    <t>speler B33</t>
  </si>
  <si>
    <t>speler B34</t>
  </si>
  <si>
    <t>speler B35</t>
  </si>
  <si>
    <t>speler A36</t>
  </si>
  <si>
    <t>speler B36</t>
  </si>
  <si>
    <t>Groep M</t>
  </si>
  <si>
    <t>Dhoop Olivier</t>
  </si>
  <si>
    <t>Cappan Stan</t>
  </si>
  <si>
    <t>Lahousse Paulien</t>
  </si>
  <si>
    <t>Goossens Lowie</t>
  </si>
  <si>
    <t>Van Brussel Lars</t>
  </si>
  <si>
    <t>Sonck Noor</t>
  </si>
  <si>
    <t>Scherpereel Elise</t>
  </si>
  <si>
    <t>Wylleman Arjan</t>
  </si>
  <si>
    <t>De Bruijn Tim</t>
  </si>
  <si>
    <t>Noët Daan</t>
  </si>
  <si>
    <t>Vanlaer Noor</t>
  </si>
  <si>
    <t>De Prycker Ruben</t>
  </si>
  <si>
    <t>Toro David</t>
  </si>
  <si>
    <t>Linthout Job</t>
  </si>
  <si>
    <t>Dierinck Tuur</t>
  </si>
  <si>
    <t>Herrebaut Lucinde</t>
  </si>
  <si>
    <t xml:space="preserve"> 4.0</t>
  </si>
  <si>
    <t xml:space="preserve"> 3.5</t>
  </si>
  <si>
    <t xml:space="preserve"> 3.0</t>
  </si>
  <si>
    <t xml:space="preserve"> 2.5</t>
  </si>
  <si>
    <t xml:space="preserve"> 2.0</t>
  </si>
  <si>
    <t xml:space="preserve"> 1.5</t>
  </si>
  <si>
    <t xml:space="preserve"> 1.0</t>
  </si>
  <si>
    <t xml:space="preserve"> 0.0</t>
  </si>
  <si>
    <t>Dhoop Jonathan</t>
  </si>
  <si>
    <t>Dubrulle Loic</t>
  </si>
  <si>
    <t>Dhoop Nicolas</t>
  </si>
  <si>
    <t>Cleuren Mattice</t>
  </si>
  <si>
    <t>Van Vaerenbergh Thygo</t>
  </si>
  <si>
    <t>Lahousse Jeroen</t>
  </si>
  <si>
    <t>Malfliet Alexander</t>
  </si>
  <si>
    <t>Bramer Jan-Willem</t>
  </si>
  <si>
    <t>Toro Miguel</t>
  </si>
  <si>
    <t>Vanlaer Wolf</t>
  </si>
  <si>
    <t>Liekens Kyan</t>
  </si>
  <si>
    <t>Heirman Luca</t>
  </si>
  <si>
    <t>De Jaeger Andro</t>
  </si>
  <si>
    <t>Lahousse Annelies</t>
  </si>
  <si>
    <t>Thienpondt Manu</t>
  </si>
  <si>
    <t>Noët Hanne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</si>
</sst>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33" borderId="11" xfId="0" applyFont="1" applyFill="1" applyBorder="1" applyAlignment="1" quotePrefix="1">
      <alignment/>
    </xf>
    <xf numFmtId="164" fontId="2" fillId="33" borderId="17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33" borderId="18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164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8" xfId="56" applyFont="1" applyFill="1" applyBorder="1" applyProtection="1">
      <alignment/>
      <protection locked="0"/>
    </xf>
    <xf numFmtId="164" fontId="2" fillId="0" borderId="0" xfId="0" applyNumberFormat="1" applyFont="1" applyAlignment="1">
      <alignment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Notitie 2" xfId="52"/>
    <cellStyle name="Ongeldig" xfId="53"/>
    <cellStyle name="Percent" xfId="54"/>
    <cellStyle name="Standaard 2" xfId="55"/>
    <cellStyle name="Standaard_Groep1A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55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spans="2:6" ht="15.75">
      <c r="B1" s="12" t="s">
        <v>29</v>
      </c>
      <c r="C1" s="23"/>
      <c r="D1" s="23"/>
      <c r="E1" s="23"/>
      <c r="F1" s="23"/>
    </row>
    <row r="2" ht="16.5" thickBot="1">
      <c r="B2" s="12"/>
    </row>
    <row r="3" spans="2:3" ht="32.25" thickBot="1">
      <c r="B3" s="16" t="s">
        <v>30</v>
      </c>
      <c r="C3" s="17" t="s">
        <v>31</v>
      </c>
    </row>
    <row r="4" spans="1:3" ht="15">
      <c r="A4" s="2">
        <v>1</v>
      </c>
      <c r="B4" t="s">
        <v>111</v>
      </c>
      <c r="C4" t="s">
        <v>103</v>
      </c>
    </row>
    <row r="5" spans="1:3" ht="15">
      <c r="A5" s="2">
        <v>2</v>
      </c>
      <c r="B5" t="s">
        <v>112</v>
      </c>
      <c r="C5" t="s">
        <v>104</v>
      </c>
    </row>
    <row r="6" spans="1:3" ht="15">
      <c r="A6" s="2">
        <v>3</v>
      </c>
      <c r="B6" t="s">
        <v>113</v>
      </c>
      <c r="C6" t="s">
        <v>105</v>
      </c>
    </row>
    <row r="7" spans="1:3" ht="15">
      <c r="A7" s="2">
        <v>4</v>
      </c>
      <c r="B7" t="s">
        <v>114</v>
      </c>
      <c r="C7" t="s">
        <v>106</v>
      </c>
    </row>
    <row r="8" spans="1:3" ht="15">
      <c r="A8" s="2">
        <v>5</v>
      </c>
      <c r="B8" t="s">
        <v>115</v>
      </c>
      <c r="C8" t="s">
        <v>106</v>
      </c>
    </row>
    <row r="9" spans="1:3" ht="15">
      <c r="A9" s="2">
        <v>6</v>
      </c>
      <c r="B9" t="s">
        <v>116</v>
      </c>
      <c r="C9" t="s">
        <v>106</v>
      </c>
    </row>
    <row r="10" spans="1:3" ht="15">
      <c r="A10" s="2">
        <v>7</v>
      </c>
      <c r="B10" t="s">
        <v>117</v>
      </c>
      <c r="C10" t="s">
        <v>107</v>
      </c>
    </row>
    <row r="11" spans="1:3" ht="15">
      <c r="A11" s="2">
        <v>8</v>
      </c>
      <c r="B11" t="s">
        <v>118</v>
      </c>
      <c r="C11" t="s">
        <v>107</v>
      </c>
    </row>
    <row r="12" spans="1:3" ht="15">
      <c r="A12" s="2">
        <v>9</v>
      </c>
      <c r="B12" t="s">
        <v>119</v>
      </c>
      <c r="C12" t="s">
        <v>107</v>
      </c>
    </row>
    <row r="13" spans="1:3" ht="15">
      <c r="A13" s="2">
        <v>10</v>
      </c>
      <c r="B13" t="s">
        <v>120</v>
      </c>
      <c r="C13" t="s">
        <v>107</v>
      </c>
    </row>
    <row r="14" spans="1:3" ht="15">
      <c r="A14" s="2">
        <v>11</v>
      </c>
      <c r="B14" t="s">
        <v>121</v>
      </c>
      <c r="C14" t="s">
        <v>108</v>
      </c>
    </row>
    <row r="15" spans="1:3" ht="15">
      <c r="A15" s="2">
        <v>12</v>
      </c>
      <c r="B15" t="s">
        <v>122</v>
      </c>
      <c r="C15" t="s">
        <v>108</v>
      </c>
    </row>
    <row r="16" spans="1:3" ht="15">
      <c r="A16" s="2">
        <v>13</v>
      </c>
      <c r="B16" t="s">
        <v>123</v>
      </c>
      <c r="C16" t="s">
        <v>109</v>
      </c>
    </row>
    <row r="17" spans="1:3" ht="15">
      <c r="A17" s="2">
        <v>14</v>
      </c>
      <c r="B17" t="s">
        <v>124</v>
      </c>
      <c r="C17" t="s">
        <v>109</v>
      </c>
    </row>
    <row r="18" spans="1:3" ht="15">
      <c r="A18" s="2">
        <v>15</v>
      </c>
      <c r="B18" t="s">
        <v>125</v>
      </c>
      <c r="C18" t="s">
        <v>109</v>
      </c>
    </row>
    <row r="19" spans="1:3" ht="15">
      <c r="A19" s="2">
        <v>16</v>
      </c>
      <c r="B19" t="s">
        <v>126</v>
      </c>
      <c r="C19" t="s">
        <v>110</v>
      </c>
    </row>
    <row r="20" spans="1:3" ht="15">
      <c r="A20" s="2">
        <v>17</v>
      </c>
      <c r="B20" s="40" t="s">
        <v>36</v>
      </c>
      <c r="C20" s="25">
        <v>0</v>
      </c>
    </row>
    <row r="21" spans="1:3" ht="15">
      <c r="A21" s="2">
        <v>18</v>
      </c>
      <c r="B21" s="40" t="s">
        <v>37</v>
      </c>
      <c r="C21" s="25">
        <v>0</v>
      </c>
    </row>
    <row r="22" spans="1:3" ht="15">
      <c r="A22" s="2">
        <v>19</v>
      </c>
      <c r="B22" s="40" t="s">
        <v>38</v>
      </c>
      <c r="C22" s="25">
        <v>0</v>
      </c>
    </row>
    <row r="23" spans="1:3" ht="15">
      <c r="A23" s="2">
        <v>20</v>
      </c>
      <c r="B23" s="40" t="s">
        <v>39</v>
      </c>
      <c r="C23" s="25">
        <v>0</v>
      </c>
    </row>
    <row r="24" spans="1:3" ht="15">
      <c r="A24" s="2">
        <v>21</v>
      </c>
      <c r="B24" s="40" t="s">
        <v>54</v>
      </c>
      <c r="C24" s="25">
        <v>0</v>
      </c>
    </row>
    <row r="25" spans="1:3" ht="15">
      <c r="A25" s="2">
        <v>22</v>
      </c>
      <c r="B25" s="40" t="s">
        <v>55</v>
      </c>
      <c r="C25" s="25">
        <v>0</v>
      </c>
    </row>
    <row r="26" spans="1:3" ht="15">
      <c r="A26" s="2">
        <v>23</v>
      </c>
      <c r="B26" s="40" t="s">
        <v>56</v>
      </c>
      <c r="C26" s="25">
        <v>0</v>
      </c>
    </row>
    <row r="27" spans="1:3" ht="15">
      <c r="A27" s="2">
        <v>24</v>
      </c>
      <c r="B27" s="40" t="s">
        <v>57</v>
      </c>
      <c r="C27" s="25">
        <v>0</v>
      </c>
    </row>
    <row r="28" spans="1:3" ht="15">
      <c r="A28" s="2">
        <v>25</v>
      </c>
      <c r="B28" s="40" t="s">
        <v>58</v>
      </c>
      <c r="C28" s="25">
        <v>0</v>
      </c>
    </row>
    <row r="29" spans="1:3" ht="15">
      <c r="A29" s="2">
        <v>26</v>
      </c>
      <c r="B29" s="40" t="s">
        <v>59</v>
      </c>
      <c r="C29" s="25">
        <v>0</v>
      </c>
    </row>
    <row r="30" spans="1:3" ht="15">
      <c r="A30" s="2">
        <v>27</v>
      </c>
      <c r="B30" s="40" t="s">
        <v>60</v>
      </c>
      <c r="C30" s="25">
        <v>0</v>
      </c>
    </row>
    <row r="31" spans="1:3" ht="15">
      <c r="A31" s="2">
        <v>28</v>
      </c>
      <c r="B31" s="40" t="s">
        <v>61</v>
      </c>
      <c r="C31" s="25">
        <v>0</v>
      </c>
    </row>
    <row r="32" spans="1:3" ht="15">
      <c r="A32" s="2">
        <v>29</v>
      </c>
      <c r="B32" s="40" t="s">
        <v>62</v>
      </c>
      <c r="C32" s="25">
        <v>0</v>
      </c>
    </row>
    <row r="33" spans="1:3" ht="15">
      <c r="A33" s="2">
        <v>30</v>
      </c>
      <c r="B33" s="40" t="s">
        <v>63</v>
      </c>
      <c r="C33" s="25">
        <v>0</v>
      </c>
    </row>
    <row r="34" spans="1:3" ht="15">
      <c r="A34" s="2">
        <v>31</v>
      </c>
      <c r="B34" s="40" t="s">
        <v>74</v>
      </c>
      <c r="C34" s="25">
        <v>0</v>
      </c>
    </row>
    <row r="35" spans="1:3" ht="15">
      <c r="A35" s="2">
        <v>32</v>
      </c>
      <c r="B35" s="40" t="s">
        <v>75</v>
      </c>
      <c r="C35" s="25">
        <v>0</v>
      </c>
    </row>
    <row r="36" spans="1:3" ht="15">
      <c r="A36" s="2">
        <v>33</v>
      </c>
      <c r="B36" s="40" t="s">
        <v>76</v>
      </c>
      <c r="C36" s="25">
        <v>0</v>
      </c>
    </row>
    <row r="37" spans="1:3" ht="15">
      <c r="A37" s="2">
        <v>34</v>
      </c>
      <c r="B37" s="40" t="s">
        <v>77</v>
      </c>
      <c r="C37" s="25">
        <v>0</v>
      </c>
    </row>
    <row r="38" spans="1:3" ht="15">
      <c r="A38" s="2">
        <v>35</v>
      </c>
      <c r="B38" s="40" t="s">
        <v>78</v>
      </c>
      <c r="C38" s="25">
        <v>0</v>
      </c>
    </row>
    <row r="39" spans="1:3" ht="15">
      <c r="A39" s="2">
        <v>36</v>
      </c>
      <c r="B39" s="40" t="s">
        <v>84</v>
      </c>
      <c r="C39" s="25">
        <v>0</v>
      </c>
    </row>
    <row r="40" spans="1:3" ht="15">
      <c r="A40" s="2">
        <v>37</v>
      </c>
      <c r="B40" s="26"/>
      <c r="C40" s="25"/>
    </row>
    <row r="41" spans="1:3" ht="15">
      <c r="A41" s="2">
        <v>38</v>
      </c>
      <c r="B41" s="26"/>
      <c r="C41" s="25"/>
    </row>
    <row r="42" spans="1:3" ht="15">
      <c r="A42" s="2">
        <v>39</v>
      </c>
      <c r="B42" s="26"/>
      <c r="C42" s="25"/>
    </row>
    <row r="43" spans="1:3" ht="15">
      <c r="A43" s="2">
        <v>40</v>
      </c>
      <c r="B43" s="26"/>
      <c r="C43" s="25"/>
    </row>
    <row r="44" spans="1:3" ht="15">
      <c r="A44" s="2">
        <v>41</v>
      </c>
      <c r="B44" s="26"/>
      <c r="C44" s="25"/>
    </row>
    <row r="45" spans="1:3" ht="15">
      <c r="A45" s="2">
        <v>42</v>
      </c>
      <c r="B45" s="26"/>
      <c r="C45" s="25"/>
    </row>
    <row r="46" spans="1:3" ht="15">
      <c r="A46" s="2">
        <v>43</v>
      </c>
      <c r="B46" s="26"/>
      <c r="C46" s="25"/>
    </row>
    <row r="47" spans="1:3" ht="15">
      <c r="A47" s="2">
        <v>44</v>
      </c>
      <c r="B47" s="26"/>
      <c r="C47" s="25"/>
    </row>
    <row r="48" spans="1:3" ht="15">
      <c r="A48" s="2">
        <v>45</v>
      </c>
      <c r="B48" s="26"/>
      <c r="C48" s="25"/>
    </row>
    <row r="49" spans="1:3" ht="15">
      <c r="A49" s="2">
        <v>46</v>
      </c>
      <c r="B49" s="26"/>
      <c r="C49" s="25"/>
    </row>
    <row r="50" spans="1:3" ht="15">
      <c r="A50" s="2">
        <v>47</v>
      </c>
      <c r="B50" s="26"/>
      <c r="C50" s="25"/>
    </row>
    <row r="51" spans="1:3" ht="15">
      <c r="A51" s="2">
        <v>48</v>
      </c>
      <c r="B51" s="26"/>
      <c r="C51" s="25"/>
    </row>
    <row r="52" spans="1:3" ht="15">
      <c r="A52" s="2">
        <v>49</v>
      </c>
      <c r="B52" s="26"/>
      <c r="C52" s="25"/>
    </row>
    <row r="53" spans="1:3" ht="15">
      <c r="A53" s="2">
        <v>50</v>
      </c>
      <c r="B53" s="26"/>
      <c r="C53" s="25"/>
    </row>
    <row r="54" spans="1:3" ht="15">
      <c r="A54" s="2">
        <v>51</v>
      </c>
      <c r="B54" s="26"/>
      <c r="C54" s="25"/>
    </row>
    <row r="55" spans="1:3" ht="15">
      <c r="A55" s="2">
        <v>52</v>
      </c>
      <c r="B55" s="26"/>
      <c r="C55" s="2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O3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11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Groep1A!B18</f>
        <v>Thienpondt Manu</v>
      </c>
      <c r="C6" s="30">
        <f>O7+O25+O31</f>
        <v>1.5001</v>
      </c>
      <c r="D6" s="31"/>
      <c r="E6" s="32" t="s">
        <v>126</v>
      </c>
      <c r="F6" s="48">
        <v>2.5002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Groep1B!B18</f>
        <v>Dierinck Tuur</v>
      </c>
      <c r="C7" s="45">
        <f>O8+O26+O32</f>
        <v>2.0002</v>
      </c>
      <c r="D7" s="31"/>
      <c r="E7" s="33" t="s">
        <v>101</v>
      </c>
      <c r="F7" s="49">
        <v>2.0002</v>
      </c>
      <c r="J7" s="1" t="s">
        <v>44</v>
      </c>
      <c r="K7" s="1">
        <v>0</v>
      </c>
      <c r="L7" s="41">
        <f>H23</f>
        <v>0</v>
      </c>
      <c r="M7" s="41">
        <f>H13</f>
        <v>0.5</v>
      </c>
      <c r="N7" s="41">
        <f>F18</f>
        <v>1</v>
      </c>
      <c r="O7" s="1">
        <f>SUM(K7:N7)</f>
        <v>1.5</v>
      </c>
    </row>
    <row r="8" spans="1:15" ht="15.75">
      <c r="A8" s="1">
        <v>3</v>
      </c>
      <c r="B8" s="10" t="str">
        <f>Groep1A!B19</f>
        <v>Noët Hanne</v>
      </c>
      <c r="C8" s="45">
        <f>O9+O27+O33</f>
        <v>2.5002</v>
      </c>
      <c r="D8" s="31"/>
      <c r="E8" s="33" t="s">
        <v>125</v>
      </c>
      <c r="F8" s="49">
        <v>1.5001</v>
      </c>
      <c r="J8" s="1" t="s">
        <v>45</v>
      </c>
      <c r="K8" s="41">
        <f>F23</f>
        <v>1</v>
      </c>
      <c r="L8" s="1">
        <v>0</v>
      </c>
      <c r="M8" s="41">
        <f>H19</f>
        <v>0</v>
      </c>
      <c r="N8" s="41">
        <f>F14</f>
        <v>1</v>
      </c>
      <c r="O8" s="1">
        <f>SUM(K8:N8)</f>
        <v>2</v>
      </c>
    </row>
    <row r="9" spans="1:15" ht="16.5" thickBot="1">
      <c r="A9" s="1">
        <v>4</v>
      </c>
      <c r="B9" s="11" t="str">
        <f>Groep1B!B19</f>
        <v>Herrebaut Lucinde</v>
      </c>
      <c r="C9" s="46">
        <f>O10+O28+O34</f>
        <v>0</v>
      </c>
      <c r="D9" s="31"/>
      <c r="E9" s="34" t="s">
        <v>102</v>
      </c>
      <c r="F9" s="50">
        <v>0</v>
      </c>
      <c r="J9" s="1" t="s">
        <v>46</v>
      </c>
      <c r="K9" s="41">
        <f>F13</f>
        <v>0.5</v>
      </c>
      <c r="L9" s="41">
        <f>F19</f>
        <v>1</v>
      </c>
      <c r="M9" s="1">
        <v>0</v>
      </c>
      <c r="N9" s="41">
        <f>H24</f>
        <v>1</v>
      </c>
      <c r="O9" s="1">
        <f>SUM(K9:N9)</f>
        <v>2.5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0</v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Noët Hanne</v>
      </c>
      <c r="C13" s="3" t="s">
        <v>2</v>
      </c>
      <c r="D13" s="3"/>
      <c r="E13" s="1" t="str">
        <f>B6</f>
        <v>Thienpondt Manu</v>
      </c>
      <c r="F13" s="27">
        <v>0.5</v>
      </c>
      <c r="G13" s="7" t="s">
        <v>2</v>
      </c>
      <c r="H13" s="21">
        <f>IF(ISBLANK(F13),"",(1-F13))</f>
        <v>0.5</v>
      </c>
      <c r="J13" s="1" t="s">
        <v>44</v>
      </c>
      <c r="K13" s="1">
        <v>0</v>
      </c>
      <c r="L13" s="41">
        <f>L7-0.5</f>
        <v>-0.5</v>
      </c>
      <c r="M13" s="41">
        <f aca="true" t="shared" si="0" ref="M13:N15">M7-0.5</f>
        <v>0</v>
      </c>
      <c r="N13" s="41">
        <f t="shared" si="0"/>
        <v>0.5</v>
      </c>
    </row>
    <row r="14" spans="2:14" ht="15.75" thickBot="1">
      <c r="B14" s="1" t="str">
        <f>B7</f>
        <v>Dierinck Tuur</v>
      </c>
      <c r="C14" s="3" t="s">
        <v>2</v>
      </c>
      <c r="D14" s="3"/>
      <c r="E14" s="1" t="str">
        <f>B9</f>
        <v>Herrebaut Lucinde</v>
      </c>
      <c r="F14" s="27">
        <v>1</v>
      </c>
      <c r="G14" s="6" t="s">
        <v>2</v>
      </c>
      <c r="H14" s="21">
        <f>IF(ISBLANK(F14),"",(1-F14))</f>
        <v>0</v>
      </c>
      <c r="J14" s="1" t="s">
        <v>45</v>
      </c>
      <c r="K14" s="41">
        <f>K8-0.5</f>
        <v>0.5</v>
      </c>
      <c r="L14" s="1">
        <v>0</v>
      </c>
      <c r="M14" s="41">
        <f t="shared" si="0"/>
        <v>-0.5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0</v>
      </c>
      <c r="L15" s="41">
        <f t="shared" si="1"/>
        <v>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Thienpondt Manu</v>
      </c>
      <c r="C18" s="3" t="s">
        <v>2</v>
      </c>
      <c r="D18" s="3"/>
      <c r="E18" s="1" t="str">
        <f>B9</f>
        <v>Herrebaut Lucinde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Noët Hanne</v>
      </c>
      <c r="C19" s="3" t="s">
        <v>2</v>
      </c>
      <c r="D19" s="3"/>
      <c r="E19" s="1" t="str">
        <f>B7</f>
        <v>Dierinck Tuur</v>
      </c>
      <c r="F19" s="27">
        <v>1</v>
      </c>
      <c r="G19" s="7" t="s">
        <v>2</v>
      </c>
      <c r="H19" s="21">
        <f>IF(ISBLANK(F19),"",(1-F19))</f>
        <v>0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Dierinck Tuur</v>
      </c>
      <c r="C23" s="3" t="s">
        <v>2</v>
      </c>
      <c r="D23" s="3"/>
      <c r="E23" s="1" t="str">
        <f>B6</f>
        <v>Thienpondt Manu</v>
      </c>
      <c r="F23" s="27">
        <v>1</v>
      </c>
      <c r="G23" s="7" t="s">
        <v>2</v>
      </c>
      <c r="H23" s="21">
        <f>IF(ISBLANK(F23),"",(1-F23))</f>
        <v>0</v>
      </c>
      <c r="K23" s="12" t="s">
        <v>53</v>
      </c>
    </row>
    <row r="24" spans="2:14" ht="15.75" thickBot="1">
      <c r="B24" s="1" t="str">
        <f>B9</f>
        <v>Herrebaut Lucinde</v>
      </c>
      <c r="C24" s="3" t="s">
        <v>2</v>
      </c>
      <c r="D24" s="3"/>
      <c r="E24" s="1" t="str">
        <f>B8</f>
        <v>Noët Hanne</v>
      </c>
      <c r="F24" s="27">
        <v>0</v>
      </c>
      <c r="G24" s="7" t="s">
        <v>2</v>
      </c>
      <c r="H24" s="21">
        <f>IF(ISBLANK(F24),"",(1-F24))</f>
        <v>1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45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46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12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Groep1A!B20</f>
        <v>speler A17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Groep1B!B20</f>
        <v>speler B17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Groep1A!B21</f>
        <v>speler A18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Groep1B!B21</f>
        <v>speler B18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A18</v>
      </c>
      <c r="C13" s="3" t="s">
        <v>2</v>
      </c>
      <c r="D13" s="3"/>
      <c r="E13" s="1" t="str">
        <f>B6</f>
        <v>speler A17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B17</v>
      </c>
      <c r="C14" s="3" t="s">
        <v>2</v>
      </c>
      <c r="D14" s="3"/>
      <c r="E14" s="1" t="str">
        <f>B9</f>
        <v>speler B18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A17</v>
      </c>
      <c r="C18" s="3" t="s">
        <v>2</v>
      </c>
      <c r="D18" s="3"/>
      <c r="E18" s="1" t="str">
        <f>B9</f>
        <v>speler B18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A18</v>
      </c>
      <c r="C19" s="3" t="s">
        <v>2</v>
      </c>
      <c r="D19" s="3"/>
      <c r="E19" s="1" t="str">
        <f>B7</f>
        <v>speler B17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B17</v>
      </c>
      <c r="C23" s="3" t="s">
        <v>2</v>
      </c>
      <c r="D23" s="3"/>
      <c r="E23" s="1" t="str">
        <f>B6</f>
        <v>speler A17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B18</v>
      </c>
      <c r="C24" s="3" t="s">
        <v>2</v>
      </c>
      <c r="D24" s="3"/>
      <c r="E24" s="1" t="str">
        <f>B8</f>
        <v>speler A18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13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Groep1A!B22</f>
        <v>speler A19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Groep1B!B22</f>
        <v>speler B19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Groep1A!B23</f>
        <v>speler A20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Groep1B!B23</f>
        <v>speler B20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A20</v>
      </c>
      <c r="C13" s="3" t="s">
        <v>2</v>
      </c>
      <c r="D13" s="3"/>
      <c r="E13" s="1" t="str">
        <f>B6</f>
        <v>speler A19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B19</v>
      </c>
      <c r="C14" s="3" t="s">
        <v>2</v>
      </c>
      <c r="D14" s="3"/>
      <c r="E14" s="1" t="str">
        <f>B9</f>
        <v>speler B20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A19</v>
      </c>
      <c r="C18" s="3" t="s">
        <v>2</v>
      </c>
      <c r="D18" s="3"/>
      <c r="E18" s="1" t="str">
        <f>B9</f>
        <v>speler B20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A20</v>
      </c>
      <c r="C19" s="3" t="s">
        <v>2</v>
      </c>
      <c r="D19" s="3"/>
      <c r="E19" s="1" t="str">
        <f>B7</f>
        <v>speler B19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B19</v>
      </c>
      <c r="C23" s="3" t="s">
        <v>2</v>
      </c>
      <c r="D23" s="3"/>
      <c r="E23" s="1" t="str">
        <f>B6</f>
        <v>speler A19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B20</v>
      </c>
      <c r="C24" s="3" t="s">
        <v>2</v>
      </c>
      <c r="D24" s="3"/>
      <c r="E24" s="1" t="str">
        <f>B8</f>
        <v>speler A20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14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Groep1A!B24</f>
        <v>speler A21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Groep1B!B24</f>
        <v>speler B21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Groep1A!B25</f>
        <v>speler A22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Groep1B!B25</f>
        <v>speler B22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A22</v>
      </c>
      <c r="C13" s="3" t="s">
        <v>2</v>
      </c>
      <c r="D13" s="3"/>
      <c r="E13" s="1" t="str">
        <f>B6</f>
        <v>speler A21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B21</v>
      </c>
      <c r="C14" s="3" t="s">
        <v>2</v>
      </c>
      <c r="D14" s="3"/>
      <c r="E14" s="1" t="str">
        <f>B9</f>
        <v>speler B22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A21</v>
      </c>
      <c r="C18" s="3" t="s">
        <v>2</v>
      </c>
      <c r="D18" s="3"/>
      <c r="E18" s="1" t="str">
        <f>B9</f>
        <v>speler B22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A22</v>
      </c>
      <c r="C19" s="3" t="s">
        <v>2</v>
      </c>
      <c r="D19" s="3"/>
      <c r="E19" s="1" t="str">
        <f>B7</f>
        <v>speler B21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B21</v>
      </c>
      <c r="C23" s="3" t="s">
        <v>2</v>
      </c>
      <c r="D23" s="3"/>
      <c r="E23" s="1" t="str">
        <f>B6</f>
        <v>speler A21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B22</v>
      </c>
      <c r="C24" s="3" t="s">
        <v>2</v>
      </c>
      <c r="D24" s="3"/>
      <c r="E24" s="1" t="str">
        <f>B8</f>
        <v>speler A22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15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Groep1A!B26</f>
        <v>speler A23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Groep1B!B26</f>
        <v>speler B23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Groep1A!B27</f>
        <v>speler A24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Groep1B!B27</f>
        <v>speler B24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A24</v>
      </c>
      <c r="C13" s="3" t="s">
        <v>2</v>
      </c>
      <c r="D13" s="3"/>
      <c r="E13" s="1" t="str">
        <f>B6</f>
        <v>speler A23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B23</v>
      </c>
      <c r="C14" s="3" t="s">
        <v>2</v>
      </c>
      <c r="D14" s="3"/>
      <c r="E14" s="1" t="str">
        <f>B9</f>
        <v>speler B24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A23</v>
      </c>
      <c r="C18" s="3" t="s">
        <v>2</v>
      </c>
      <c r="D18" s="3"/>
      <c r="E18" s="1" t="str">
        <f>B9</f>
        <v>speler B24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A24</v>
      </c>
      <c r="C19" s="3" t="s">
        <v>2</v>
      </c>
      <c r="D19" s="3"/>
      <c r="E19" s="1" t="str">
        <f>B7</f>
        <v>speler B23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B23</v>
      </c>
      <c r="C23" s="3" t="s">
        <v>2</v>
      </c>
      <c r="D23" s="3"/>
      <c r="E23" s="1" t="str">
        <f>B6</f>
        <v>speler A23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B24</v>
      </c>
      <c r="C24" s="3" t="s">
        <v>2</v>
      </c>
      <c r="D24" s="3"/>
      <c r="E24" s="1" t="str">
        <f>B8</f>
        <v>speler A24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86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Groep1A!B28</f>
        <v>speler A25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Groep1B!B28</f>
        <v>speler B25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Groep1A!B29</f>
        <v>speler A26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Groep1B!B29</f>
        <v>speler B26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A26</v>
      </c>
      <c r="C13" s="3" t="s">
        <v>2</v>
      </c>
      <c r="D13" s="3"/>
      <c r="E13" s="1" t="str">
        <f>B6</f>
        <v>speler A25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B25</v>
      </c>
      <c r="C14" s="3" t="s">
        <v>2</v>
      </c>
      <c r="D14" s="3"/>
      <c r="E14" s="1" t="str">
        <f>B9</f>
        <v>speler B26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A25</v>
      </c>
      <c r="C18" s="3" t="s">
        <v>2</v>
      </c>
      <c r="D18" s="3"/>
      <c r="E18" s="1" t="str">
        <f>B9</f>
        <v>speler B26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A26</v>
      </c>
      <c r="C19" s="3" t="s">
        <v>2</v>
      </c>
      <c r="D19" s="3"/>
      <c r="E19" s="1" t="str">
        <f>B7</f>
        <v>speler B25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B25</v>
      </c>
      <c r="C23" s="3" t="s">
        <v>2</v>
      </c>
      <c r="D23" s="3"/>
      <c r="E23" s="1" t="str">
        <f>B6</f>
        <v>speler A25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B26</v>
      </c>
      <c r="C24" s="3" t="s">
        <v>2</v>
      </c>
      <c r="D24" s="3"/>
      <c r="E24" s="1" t="str">
        <f>B8</f>
        <v>speler A26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16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Groep1A!B30</f>
        <v>speler A27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Groep1B!B30</f>
        <v>speler B27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Groep1A!B31</f>
        <v>speler A28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Groep1B!B31</f>
        <v>speler B28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A28</v>
      </c>
      <c r="C13" s="3" t="s">
        <v>2</v>
      </c>
      <c r="D13" s="3"/>
      <c r="E13" s="1" t="str">
        <f>B6</f>
        <v>speler A27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B27</v>
      </c>
      <c r="C14" s="3" t="s">
        <v>2</v>
      </c>
      <c r="D14" s="3"/>
      <c r="E14" s="1" t="str">
        <f>B9</f>
        <v>speler B28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A27</v>
      </c>
      <c r="C18" s="3" t="s">
        <v>2</v>
      </c>
      <c r="D18" s="3"/>
      <c r="E18" s="1" t="str">
        <f>B9</f>
        <v>speler B28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A28</v>
      </c>
      <c r="C19" s="3" t="s">
        <v>2</v>
      </c>
      <c r="D19" s="3"/>
      <c r="E19" s="1" t="str">
        <f>B7</f>
        <v>speler B27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B27</v>
      </c>
      <c r="C23" s="3" t="s">
        <v>2</v>
      </c>
      <c r="D23" s="3"/>
      <c r="E23" s="1" t="str">
        <f>B6</f>
        <v>speler A27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B28</v>
      </c>
      <c r="C24" s="3" t="s">
        <v>2</v>
      </c>
      <c r="D24" s="3"/>
      <c r="E24" s="1" t="str">
        <f>B8</f>
        <v>speler A28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17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Groep1A!B32</f>
        <v>speler A29</v>
      </c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Groep1B!B32</f>
        <v>speler B29</v>
      </c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Groep1A!B33</f>
        <v>speler A30</v>
      </c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Groep1B!B33</f>
        <v>speler B30</v>
      </c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speler A30</v>
      </c>
      <c r="C13" s="3" t="s">
        <v>2</v>
      </c>
      <c r="D13" s="3"/>
      <c r="E13" s="1" t="str">
        <f>B6</f>
        <v>speler A29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 t="str">
        <f>B7</f>
        <v>speler B29</v>
      </c>
      <c r="C14" s="3" t="s">
        <v>2</v>
      </c>
      <c r="D14" s="3"/>
      <c r="E14" s="1" t="str">
        <f>B9</f>
        <v>speler B30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speler A29</v>
      </c>
      <c r="C18" s="3" t="s">
        <v>2</v>
      </c>
      <c r="D18" s="3"/>
      <c r="E18" s="1" t="str">
        <f>B9</f>
        <v>speler B30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speler A30</v>
      </c>
      <c r="C19" s="3" t="s">
        <v>2</v>
      </c>
      <c r="D19" s="3"/>
      <c r="E19" s="1" t="str">
        <f>B7</f>
        <v>speler B29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speler B29</v>
      </c>
      <c r="C23" s="3" t="s">
        <v>2</v>
      </c>
      <c r="D23" s="3"/>
      <c r="E23" s="1" t="str">
        <f>B6</f>
        <v>speler A29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 t="str">
        <f>B9</f>
        <v>speler B30</v>
      </c>
      <c r="C24" s="3" t="s">
        <v>2</v>
      </c>
      <c r="D24" s="3"/>
      <c r="E24" s="1" t="str">
        <f>B8</f>
        <v>speler A30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/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/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/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9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18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/>
      <c r="C6" s="30" t="e">
        <f>O7+O25+O31</f>
        <v>#VALUE!</v>
      </c>
      <c r="D6" s="31"/>
      <c r="E6" s="32"/>
      <c r="F6" s="48"/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/>
      <c r="C7" s="45" t="e">
        <f>O8+O26+O32</f>
        <v>#VALUE!</v>
      </c>
      <c r="D7" s="31"/>
      <c r="E7" s="33"/>
      <c r="F7" s="49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/>
      <c r="C8" s="45" t="e">
        <f>O9+O27+O33</f>
        <v>#VALUE!</v>
      </c>
      <c r="D8" s="31"/>
      <c r="E8" s="33"/>
      <c r="F8" s="49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4"/>
      <c r="F9" s="50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53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45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C55"/>
  <sheetViews>
    <sheetView zoomScalePageLayoutView="0" workbookViewId="0" topLeftCell="A1">
      <selection activeCell="E11" sqref="E11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ht="15.75">
      <c r="B1" s="12" t="s">
        <v>28</v>
      </c>
    </row>
    <row r="2" ht="16.5" thickBot="1">
      <c r="B2" s="12"/>
    </row>
    <row r="3" spans="2:3" ht="32.25" thickBot="1">
      <c r="B3" s="16" t="s">
        <v>30</v>
      </c>
      <c r="C3" s="17" t="s">
        <v>31</v>
      </c>
    </row>
    <row r="4" spans="1:3" ht="15">
      <c r="A4" s="2">
        <v>1</v>
      </c>
      <c r="B4" t="s">
        <v>87</v>
      </c>
      <c r="C4" t="s">
        <v>103</v>
      </c>
    </row>
    <row r="5" spans="1:3" ht="15">
      <c r="A5" s="2">
        <v>2</v>
      </c>
      <c r="B5" t="s">
        <v>88</v>
      </c>
      <c r="C5" t="s">
        <v>104</v>
      </c>
    </row>
    <row r="6" spans="1:3" ht="15">
      <c r="A6" s="2">
        <v>3</v>
      </c>
      <c r="B6" t="s">
        <v>89</v>
      </c>
      <c r="C6" t="s">
        <v>105</v>
      </c>
    </row>
    <row r="7" spans="1:3" ht="15">
      <c r="A7" s="2">
        <v>4</v>
      </c>
      <c r="B7" t="s">
        <v>90</v>
      </c>
      <c r="C7" t="s">
        <v>105</v>
      </c>
    </row>
    <row r="8" spans="1:3" ht="15">
      <c r="A8" s="2">
        <v>5</v>
      </c>
      <c r="B8" t="s">
        <v>91</v>
      </c>
      <c r="C8" t="s">
        <v>106</v>
      </c>
    </row>
    <row r="9" spans="1:3" ht="15">
      <c r="A9" s="2">
        <v>6</v>
      </c>
      <c r="B9" t="s">
        <v>92</v>
      </c>
      <c r="C9" t="s">
        <v>107</v>
      </c>
    </row>
    <row r="10" spans="1:3" ht="15">
      <c r="A10" s="2">
        <v>7</v>
      </c>
      <c r="B10" t="s">
        <v>93</v>
      </c>
      <c r="C10" t="s">
        <v>107</v>
      </c>
    </row>
    <row r="11" spans="1:3" ht="15">
      <c r="A11" s="2">
        <v>8</v>
      </c>
      <c r="B11" t="s">
        <v>94</v>
      </c>
      <c r="C11" t="s">
        <v>107</v>
      </c>
    </row>
    <row r="12" spans="1:3" ht="15">
      <c r="A12" s="2">
        <v>9</v>
      </c>
      <c r="B12" t="s">
        <v>95</v>
      </c>
      <c r="C12" t="s">
        <v>107</v>
      </c>
    </row>
    <row r="13" spans="1:3" ht="15">
      <c r="A13" s="2">
        <v>10</v>
      </c>
      <c r="B13" t="s">
        <v>96</v>
      </c>
      <c r="C13" t="s">
        <v>107</v>
      </c>
    </row>
    <row r="14" spans="1:3" ht="15">
      <c r="A14" s="2">
        <v>11</v>
      </c>
      <c r="B14" t="s">
        <v>97</v>
      </c>
      <c r="C14" t="s">
        <v>108</v>
      </c>
    </row>
    <row r="15" spans="1:3" ht="15">
      <c r="A15" s="2">
        <v>12</v>
      </c>
      <c r="B15" t="s">
        <v>98</v>
      </c>
      <c r="C15" t="s">
        <v>108</v>
      </c>
    </row>
    <row r="16" spans="1:3" ht="15">
      <c r="A16" s="2">
        <v>13</v>
      </c>
      <c r="B16" t="s">
        <v>99</v>
      </c>
      <c r="C16" t="s">
        <v>109</v>
      </c>
    </row>
    <row r="17" spans="1:3" ht="15">
      <c r="A17" s="2">
        <v>14</v>
      </c>
      <c r="B17" t="s">
        <v>100</v>
      </c>
      <c r="C17" t="s">
        <v>109</v>
      </c>
    </row>
    <row r="18" spans="1:3" ht="15">
      <c r="A18" s="2">
        <v>15</v>
      </c>
      <c r="B18" t="s">
        <v>101</v>
      </c>
      <c r="C18" t="s">
        <v>109</v>
      </c>
    </row>
    <row r="19" spans="1:3" ht="15">
      <c r="A19" s="2">
        <v>16</v>
      </c>
      <c r="B19" t="s">
        <v>102</v>
      </c>
      <c r="C19" t="s">
        <v>110</v>
      </c>
    </row>
    <row r="20" spans="1:3" ht="15">
      <c r="A20" s="2">
        <v>17</v>
      </c>
      <c r="B20" s="40" t="s">
        <v>40</v>
      </c>
      <c r="C20" s="24">
        <v>0</v>
      </c>
    </row>
    <row r="21" spans="1:3" ht="15">
      <c r="A21" s="2">
        <v>18</v>
      </c>
      <c r="B21" s="40" t="s">
        <v>41</v>
      </c>
      <c r="C21" s="25">
        <v>0</v>
      </c>
    </row>
    <row r="22" spans="1:3" ht="15">
      <c r="A22" s="2">
        <v>19</v>
      </c>
      <c r="B22" s="40" t="s">
        <v>42</v>
      </c>
      <c r="C22" s="25">
        <v>0</v>
      </c>
    </row>
    <row r="23" spans="1:3" ht="15">
      <c r="A23" s="2">
        <v>20</v>
      </c>
      <c r="B23" s="40" t="s">
        <v>43</v>
      </c>
      <c r="C23" s="24">
        <v>0</v>
      </c>
    </row>
    <row r="24" spans="1:3" ht="15">
      <c r="A24" s="2">
        <v>21</v>
      </c>
      <c r="B24" s="40" t="s">
        <v>64</v>
      </c>
      <c r="C24" s="24">
        <v>0</v>
      </c>
    </row>
    <row r="25" spans="1:3" ht="15">
      <c r="A25" s="2">
        <v>22</v>
      </c>
      <c r="B25" s="40" t="s">
        <v>65</v>
      </c>
      <c r="C25" s="25">
        <v>0</v>
      </c>
    </row>
    <row r="26" spans="1:3" ht="15">
      <c r="A26" s="2">
        <v>23</v>
      </c>
      <c r="B26" s="40" t="s">
        <v>66</v>
      </c>
      <c r="C26" s="25">
        <v>0</v>
      </c>
    </row>
    <row r="27" spans="1:3" ht="15">
      <c r="A27" s="2">
        <v>24</v>
      </c>
      <c r="B27" s="40" t="s">
        <v>67</v>
      </c>
      <c r="C27" s="24">
        <v>0</v>
      </c>
    </row>
    <row r="28" spans="1:3" ht="15">
      <c r="A28" s="2">
        <v>25</v>
      </c>
      <c r="B28" s="40" t="s">
        <v>68</v>
      </c>
      <c r="C28" s="24">
        <v>0</v>
      </c>
    </row>
    <row r="29" spans="1:3" ht="15">
      <c r="A29" s="2">
        <v>26</v>
      </c>
      <c r="B29" s="40" t="s">
        <v>69</v>
      </c>
      <c r="C29" s="25">
        <v>0</v>
      </c>
    </row>
    <row r="30" spans="1:3" ht="15">
      <c r="A30" s="2">
        <v>27</v>
      </c>
      <c r="B30" s="40" t="s">
        <v>70</v>
      </c>
      <c r="C30" s="25">
        <v>0</v>
      </c>
    </row>
    <row r="31" spans="1:3" ht="15">
      <c r="A31" s="2">
        <v>28</v>
      </c>
      <c r="B31" s="40" t="s">
        <v>71</v>
      </c>
      <c r="C31" s="24">
        <v>0</v>
      </c>
    </row>
    <row r="32" spans="1:3" ht="15">
      <c r="A32" s="2">
        <v>29</v>
      </c>
      <c r="B32" s="40" t="s">
        <v>72</v>
      </c>
      <c r="C32" s="24">
        <v>0</v>
      </c>
    </row>
    <row r="33" spans="1:3" ht="15">
      <c r="A33" s="2">
        <v>30</v>
      </c>
      <c r="B33" s="40" t="s">
        <v>73</v>
      </c>
      <c r="C33" s="24">
        <v>0</v>
      </c>
    </row>
    <row r="34" spans="1:3" ht="15">
      <c r="A34" s="2">
        <v>31</v>
      </c>
      <c r="B34" s="40" t="s">
        <v>79</v>
      </c>
      <c r="C34" s="24">
        <v>0</v>
      </c>
    </row>
    <row r="35" spans="1:3" ht="15">
      <c r="A35" s="2">
        <v>32</v>
      </c>
      <c r="B35" s="40" t="s">
        <v>80</v>
      </c>
      <c r="C35" s="24">
        <v>0</v>
      </c>
    </row>
    <row r="36" spans="1:3" ht="15">
      <c r="A36" s="2">
        <v>33</v>
      </c>
      <c r="B36" s="40" t="s">
        <v>81</v>
      </c>
      <c r="C36" s="24">
        <v>0</v>
      </c>
    </row>
    <row r="37" spans="1:3" ht="15">
      <c r="A37" s="2">
        <v>34</v>
      </c>
      <c r="B37" s="40" t="s">
        <v>82</v>
      </c>
      <c r="C37" s="24">
        <v>0</v>
      </c>
    </row>
    <row r="38" spans="1:3" ht="15">
      <c r="A38" s="2">
        <v>35</v>
      </c>
      <c r="B38" s="40" t="s">
        <v>83</v>
      </c>
      <c r="C38" s="24">
        <v>0</v>
      </c>
    </row>
    <row r="39" spans="1:3" ht="15">
      <c r="A39" s="2">
        <v>36</v>
      </c>
      <c r="B39" s="40" t="s">
        <v>85</v>
      </c>
      <c r="C39" s="24">
        <v>0</v>
      </c>
    </row>
    <row r="40" spans="1:3" ht="15">
      <c r="A40" s="2">
        <v>37</v>
      </c>
      <c r="B40" s="26"/>
      <c r="C40" s="25"/>
    </row>
    <row r="41" spans="1:3" ht="15">
      <c r="A41" s="2">
        <v>38</v>
      </c>
      <c r="B41" s="26"/>
      <c r="C41" s="25"/>
    </row>
    <row r="42" spans="1:3" ht="15">
      <c r="A42" s="2">
        <v>39</v>
      </c>
      <c r="B42" s="26"/>
      <c r="C42" s="25"/>
    </row>
    <row r="43" spans="1:3" ht="15">
      <c r="A43" s="2">
        <v>40</v>
      </c>
      <c r="B43" s="26"/>
      <c r="C43" s="25"/>
    </row>
    <row r="44" spans="1:3" ht="15">
      <c r="A44" s="2">
        <v>41</v>
      </c>
      <c r="B44" s="26"/>
      <c r="C44" s="25"/>
    </row>
    <row r="45" spans="1:3" ht="15">
      <c r="A45" s="2">
        <v>42</v>
      </c>
      <c r="B45" s="26"/>
      <c r="C45" s="25"/>
    </row>
    <row r="46" spans="1:3" ht="15">
      <c r="A46" s="2">
        <v>43</v>
      </c>
      <c r="B46" s="26"/>
      <c r="C46" s="25"/>
    </row>
    <row r="47" spans="1:3" ht="15">
      <c r="A47" s="2">
        <v>44</v>
      </c>
      <c r="B47" s="26"/>
      <c r="C47" s="25"/>
    </row>
    <row r="48" spans="1:3" ht="15">
      <c r="A48" s="2">
        <v>45</v>
      </c>
      <c r="B48" s="26"/>
      <c r="C48" s="25"/>
    </row>
    <row r="49" spans="1:3" ht="15">
      <c r="A49" s="2">
        <v>46</v>
      </c>
      <c r="B49" s="26"/>
      <c r="C49" s="25"/>
    </row>
    <row r="50" spans="1:3" ht="15">
      <c r="A50" s="2">
        <v>47</v>
      </c>
      <c r="B50" s="26"/>
      <c r="C50" s="25"/>
    </row>
    <row r="51" spans="1:3" ht="15">
      <c r="A51" s="2">
        <v>48</v>
      </c>
      <c r="B51" s="26"/>
      <c r="C51" s="25"/>
    </row>
    <row r="52" spans="1:3" ht="15">
      <c r="A52" s="2">
        <v>49</v>
      </c>
      <c r="B52" s="26"/>
      <c r="C52" s="25"/>
    </row>
    <row r="53" spans="1:3" ht="15">
      <c r="A53" s="2">
        <v>50</v>
      </c>
      <c r="B53" s="26"/>
      <c r="C53" s="25"/>
    </row>
    <row r="54" spans="1:3" ht="15">
      <c r="A54" s="2">
        <v>51</v>
      </c>
      <c r="B54" s="26"/>
      <c r="C54" s="25"/>
    </row>
    <row r="55" spans="1:3" ht="15">
      <c r="A55" s="2">
        <v>52</v>
      </c>
      <c r="B55" s="26"/>
      <c r="C55" s="2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0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8.851562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19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5.75">
      <c r="A6" s="1">
        <v>1</v>
      </c>
      <c r="B6" s="9"/>
      <c r="C6" s="30" t="e">
        <f>O7+O25+O31</f>
        <v>#VALUE!</v>
      </c>
      <c r="D6" s="31"/>
      <c r="E6" s="35" t="s">
        <v>78</v>
      </c>
      <c r="F6" s="42" t="e">
        <v>#VALUE!</v>
      </c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5.75">
      <c r="A7" s="1">
        <v>2</v>
      </c>
      <c r="B7" s="10"/>
      <c r="C7" s="45" t="e">
        <f>O8+O26+O32</f>
        <v>#VALUE!</v>
      </c>
      <c r="D7" s="31"/>
      <c r="E7" s="36" t="s">
        <v>83</v>
      </c>
      <c r="F7" s="43" t="e">
        <v>#VALUE!</v>
      </c>
      <c r="G7" s="3"/>
      <c r="J7" s="1" t="s">
        <v>44</v>
      </c>
      <c r="K7" s="1">
        <v>0</v>
      </c>
      <c r="L7" s="41">
        <f>H23</f>
      </c>
      <c r="M7" s="41">
        <f>H13</f>
        <v>1</v>
      </c>
      <c r="N7" s="41">
        <f>F18</f>
        <v>0</v>
      </c>
      <c r="O7" s="1">
        <f>SUM(K7:N7)</f>
        <v>1</v>
      </c>
    </row>
    <row r="8" spans="1:15" ht="15.75">
      <c r="A8" s="1">
        <v>3</v>
      </c>
      <c r="B8" s="10"/>
      <c r="C8" s="45" t="e">
        <f>O9+O27+O33</f>
        <v>#VALUE!</v>
      </c>
      <c r="D8" s="31"/>
      <c r="E8" s="36" t="s">
        <v>84</v>
      </c>
      <c r="F8" s="43" t="e">
        <v>#VALUE!</v>
      </c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7" t="s">
        <v>85</v>
      </c>
      <c r="F9" s="44" t="e">
        <v>#VALUE!</v>
      </c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  <v>1</v>
      </c>
      <c r="M10" s="41">
        <f>F24</f>
        <v>0</v>
      </c>
      <c r="N10" s="1">
        <v>0</v>
      </c>
      <c r="O10" s="1">
        <f>SUM(K10:N10)</f>
        <v>1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7">
        <v>0</v>
      </c>
      <c r="G13" s="20" t="s">
        <v>2</v>
      </c>
      <c r="H13" s="22">
        <f>IF(ISBLANK(F13),"",(1-F13))</f>
        <v>1</v>
      </c>
      <c r="J13" s="1" t="s">
        <v>44</v>
      </c>
      <c r="K13" s="1">
        <v>0</v>
      </c>
      <c r="L13" s="41" t="e">
        <f>L7-0.5</f>
        <v>#VALUE!</v>
      </c>
      <c r="M13" s="41">
        <f aca="true" t="shared" si="0" ref="M13:N15">M7-0.5</f>
        <v>0.5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7">
        <v>0</v>
      </c>
      <c r="G14" s="20" t="s">
        <v>2</v>
      </c>
      <c r="H14" s="22">
        <f>IF(ISBLANK(F14),"",(1-F14))</f>
        <v>1</v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1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3"/>
      <c r="G16" s="4"/>
      <c r="J16" s="1" t="s">
        <v>47</v>
      </c>
      <c r="K16" s="41" t="e">
        <f t="shared" si="1"/>
        <v>#VALUE!</v>
      </c>
      <c r="L16" s="41">
        <f t="shared" si="1"/>
        <v>0.5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3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7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18" t="s">
        <v>2</v>
      </c>
      <c r="D19" s="18"/>
      <c r="E19" s="1">
        <f>B7</f>
        <v>0</v>
      </c>
      <c r="F19" s="27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  <c r="O19" s="1"/>
    </row>
    <row r="20" spans="5:15" ht="15">
      <c r="E20" s="4"/>
      <c r="F20" s="14"/>
      <c r="G20" s="4"/>
      <c r="J20" s="1" t="s">
        <v>45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0</v>
      </c>
      <c r="O20" s="1"/>
    </row>
    <row r="21" spans="5:15" ht="15">
      <c r="E21" s="4"/>
      <c r="F21" s="3"/>
      <c r="G21" s="4"/>
      <c r="J21" s="1" t="s">
        <v>46</v>
      </c>
      <c r="K21" s="1">
        <f>M19</f>
        <v>0</v>
      </c>
      <c r="L21" s="1">
        <f>M20</f>
        <v>1</v>
      </c>
      <c r="M21" s="1">
        <v>0</v>
      </c>
      <c r="N21" s="1">
        <f>IF(O9=O10,1,0)</f>
        <v>0</v>
      </c>
      <c r="O21" s="1"/>
    </row>
    <row r="22" spans="2:15" ht="16.5" thickBot="1">
      <c r="B22" s="8" t="s">
        <v>4</v>
      </c>
      <c r="C22" s="3"/>
      <c r="D22" s="3"/>
      <c r="E22" s="1"/>
      <c r="F22" s="3"/>
      <c r="G22" s="4"/>
      <c r="J22" s="1" t="s">
        <v>47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47">
        <f>B6</f>
        <v>0</v>
      </c>
      <c r="F23" s="27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47">
        <f>B8</f>
        <v>0</v>
      </c>
      <c r="F24" s="27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>
        <f>M13*M19</f>
        <v>0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0</v>
      </c>
      <c r="L26" s="1">
        <f t="shared" si="2"/>
        <v>0</v>
      </c>
      <c r="M26" s="1" t="e">
        <f t="shared" si="2"/>
        <v>#VALUE!</v>
      </c>
      <c r="N26" s="1">
        <f t="shared" si="2"/>
        <v>0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0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1</v>
      </c>
      <c r="N31" s="1">
        <f>IF(N7=1,1,0)</f>
        <v>0</v>
      </c>
      <c r="O31" s="1">
        <f>0.001*SUM(K31:N31)</f>
        <v>0.001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0.001*SUM(K34:N34)</f>
        <v>0.001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1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20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Groep1A!B40</f>
        <v>0</v>
      </c>
      <c r="C6" s="30" t="e">
        <f>O7+O25+O31</f>
        <v>#VALUE!</v>
      </c>
      <c r="D6" s="31"/>
      <c r="E6" s="35">
        <v>0</v>
      </c>
      <c r="F6" s="42" t="e">
        <v>#VALUE!</v>
      </c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Groep1B!B40</f>
        <v>0</v>
      </c>
      <c r="C7" s="30" t="e">
        <f>O8+O26+O32</f>
        <v>#VALUE!</v>
      </c>
      <c r="D7" s="31"/>
      <c r="E7" s="36">
        <v>0</v>
      </c>
      <c r="F7" s="43" t="e">
        <v>#VALUE!</v>
      </c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Groep1A!B41</f>
        <v>0</v>
      </c>
      <c r="C8" s="30" t="e">
        <f>O9+O27+O33</f>
        <v>#VALUE!</v>
      </c>
      <c r="D8" s="31"/>
      <c r="E8" s="36">
        <v>0</v>
      </c>
      <c r="F8" s="43" t="e">
        <v>#VALUE!</v>
      </c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Groep1B!B41</f>
        <v>0</v>
      </c>
      <c r="C9" s="30" t="e">
        <f>O10+O28+O34</f>
        <v>#VALUE!</v>
      </c>
      <c r="D9" s="31"/>
      <c r="E9" s="37">
        <v>0</v>
      </c>
      <c r="F9" s="44" t="e">
        <v>#VALUE!</v>
      </c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2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21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Groep1A!B42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Groep1B!B42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Groep1A!B43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Groep1B!B43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3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22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Groep1A!B44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Groep1B!B44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Groep1A!B45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Groep1B!B45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4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2:7" ht="15.75">
      <c r="B1" s="8" t="s">
        <v>23</v>
      </c>
      <c r="C1" s="1"/>
      <c r="D1" s="1"/>
      <c r="E1" s="3"/>
      <c r="F1" s="3"/>
      <c r="G1" s="3"/>
    </row>
    <row r="2" spans="2:7" ht="15.75"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Groep1A!B46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Groep1B!B46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Groep1A!B47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Groep1B!B47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24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Groep1A!B48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Groep1B!B48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Groep1A!B49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Groep1B!B49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10" width="11.57421875" style="4" customWidth="1"/>
    <col min="11" max="15" width="0" style="4" hidden="1" customWidth="1"/>
    <col min="16" max="16384" width="11.57421875" style="4" customWidth="1"/>
  </cols>
  <sheetData>
    <row r="1" spans="1:7" ht="15.75">
      <c r="A1" s="1"/>
      <c r="B1" s="8" t="s">
        <v>25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Groep1A!B50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Groep1B!B50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Groep1A!B51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Groep1B!B51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26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Groep1A!B52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Groep1B!B52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Groep1A!B53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Groep1B!B53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27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1" t="s">
        <v>34</v>
      </c>
      <c r="F3" s="51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48</v>
      </c>
      <c r="L5" s="1"/>
      <c r="M5" s="1"/>
      <c r="N5" s="1"/>
      <c r="O5" s="12" t="s">
        <v>51</v>
      </c>
    </row>
    <row r="6" spans="1:15" ht="16.5" thickBot="1">
      <c r="A6" s="1">
        <v>1</v>
      </c>
      <c r="B6" s="9">
        <f>Groep1A!B54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/>
    </row>
    <row r="7" spans="1:15" ht="16.5" thickBot="1">
      <c r="A7" s="1">
        <v>2</v>
      </c>
      <c r="B7" s="10">
        <f>Groep1B!B54</f>
        <v>0</v>
      </c>
      <c r="C7" s="30" t="e">
        <f>O8+O26+O32</f>
        <v>#VALUE!</v>
      </c>
      <c r="D7" s="31"/>
      <c r="E7" s="36"/>
      <c r="F7" s="43"/>
      <c r="G7" s="3"/>
      <c r="J7" s="1" t="s">
        <v>44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Groep1A!B55</f>
        <v>0</v>
      </c>
      <c r="C8" s="30" t="e">
        <f>O9+O27+O33</f>
        <v>#VALUE!</v>
      </c>
      <c r="D8" s="31"/>
      <c r="E8" s="36"/>
      <c r="F8" s="43"/>
      <c r="G8" s="3"/>
      <c r="J8" s="1" t="s">
        <v>45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Groep1B!B55</f>
        <v>0</v>
      </c>
      <c r="C9" s="30" t="e">
        <f>O10+O28+O34</f>
        <v>#VALUE!</v>
      </c>
      <c r="D9" s="31"/>
      <c r="E9" s="37"/>
      <c r="F9" s="44"/>
      <c r="G9" s="3"/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47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50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44</v>
      </c>
      <c r="L12" s="1" t="s">
        <v>45</v>
      </c>
      <c r="M12" s="1" t="s">
        <v>46</v>
      </c>
      <c r="N12" s="1" t="s">
        <v>47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44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45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47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49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44</v>
      </c>
      <c r="L18" s="1" t="s">
        <v>45</v>
      </c>
      <c r="M18" s="1" t="s">
        <v>46</v>
      </c>
      <c r="N18" s="1" t="s">
        <v>47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44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45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46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47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53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44</v>
      </c>
      <c r="L24" s="1" t="s">
        <v>45</v>
      </c>
      <c r="M24" s="1" t="s">
        <v>46</v>
      </c>
      <c r="N24" s="1" t="s">
        <v>47</v>
      </c>
      <c r="O24" s="1"/>
    </row>
    <row r="25" spans="6:15" ht="15">
      <c r="F25" s="4"/>
      <c r="G25" s="4"/>
      <c r="H25" s="4">
        <f>IF(ISBLANK(F25),"",(1-F25))</f>
      </c>
      <c r="J25" s="1" t="s">
        <v>44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45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46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47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52</v>
      </c>
      <c r="L29" s="1"/>
      <c r="M29" s="1"/>
      <c r="N29" s="1"/>
      <c r="O29" s="1"/>
    </row>
    <row r="30" spans="10:15" ht="15">
      <c r="J30" s="1"/>
      <c r="K30" s="1" t="s">
        <v>44</v>
      </c>
      <c r="L30" s="1" t="s">
        <v>45</v>
      </c>
      <c r="M30" s="1" t="s">
        <v>46</v>
      </c>
      <c r="N30" s="1" t="s">
        <v>47</v>
      </c>
      <c r="O30" s="1"/>
    </row>
    <row r="31" spans="10:15" ht="15">
      <c r="J31" s="1" t="s">
        <v>44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45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34"/>
  <sheetViews>
    <sheetView tabSelected="1" zoomScalePageLayoutView="0" workbookViewId="0" topLeftCell="A1">
      <selection activeCell="E6" sqref="E6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Groep1A!B4</f>
        <v>Dhoop Jonathan</v>
      </c>
      <c r="C6" s="30">
        <f>O7+O25+O31</f>
        <v>2.5002</v>
      </c>
      <c r="D6" s="31"/>
      <c r="E6" s="32" t="s">
        <v>111</v>
      </c>
      <c r="F6" s="48">
        <v>2.5002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Groep1B!B4</f>
        <v>Dhoop Olivier</v>
      </c>
      <c r="C7" s="45">
        <f>O8+O26+O32</f>
        <v>2.5002</v>
      </c>
      <c r="D7" s="31"/>
      <c r="E7" s="33" t="s">
        <v>87</v>
      </c>
      <c r="F7" s="49">
        <v>2.5002</v>
      </c>
      <c r="J7" s="1" t="s">
        <v>44</v>
      </c>
      <c r="K7" s="1">
        <v>0</v>
      </c>
      <c r="L7" s="41">
        <f>H23</f>
        <v>0.5</v>
      </c>
      <c r="M7" s="41">
        <f>H13</f>
        <v>1</v>
      </c>
      <c r="N7" s="41">
        <f>F18</f>
        <v>1</v>
      </c>
      <c r="O7" s="1">
        <f>SUM(K7:N7)</f>
        <v>2.5</v>
      </c>
    </row>
    <row r="8" spans="1:15" ht="15.75">
      <c r="A8" s="1">
        <v>3</v>
      </c>
      <c r="B8" s="10" t="str">
        <f>Groep1A!B5</f>
        <v>Dubrulle Loic</v>
      </c>
      <c r="C8" s="45">
        <f>O9+O27+O33</f>
        <v>1.0001</v>
      </c>
      <c r="D8" s="31"/>
      <c r="E8" s="33" t="s">
        <v>112</v>
      </c>
      <c r="F8" s="49">
        <v>1.0001</v>
      </c>
      <c r="J8" s="1" t="s">
        <v>45</v>
      </c>
      <c r="K8" s="41">
        <f>F23</f>
        <v>0.5</v>
      </c>
      <c r="L8" s="1">
        <v>0</v>
      </c>
      <c r="M8" s="41">
        <f>H19</f>
        <v>1</v>
      </c>
      <c r="N8" s="41">
        <f>F14</f>
        <v>1</v>
      </c>
      <c r="O8" s="1">
        <f>SUM(K8:N8)</f>
        <v>2.5</v>
      </c>
    </row>
    <row r="9" spans="1:15" ht="16.5" thickBot="1">
      <c r="A9" s="1">
        <v>4</v>
      </c>
      <c r="B9" s="11" t="str">
        <f>Groep1B!B5</f>
        <v>Cappan Stan</v>
      </c>
      <c r="C9" s="46">
        <f>O10+O28+O34</f>
        <v>0</v>
      </c>
      <c r="D9" s="31"/>
      <c r="E9" s="34" t="s">
        <v>88</v>
      </c>
      <c r="F9" s="50">
        <v>0</v>
      </c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  <v>1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0</v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Dubrulle Loic</v>
      </c>
      <c r="C13" s="3" t="s">
        <v>2</v>
      </c>
      <c r="D13" s="3"/>
      <c r="E13" s="1" t="str">
        <f>B6</f>
        <v>Dhoop Jonathan</v>
      </c>
      <c r="F13" s="27">
        <v>0</v>
      </c>
      <c r="G13" s="7" t="s">
        <v>2</v>
      </c>
      <c r="H13" s="21">
        <f>IF(ISBLANK(F13),"",(1-F13))</f>
        <v>1</v>
      </c>
      <c r="J13" s="1" t="s">
        <v>44</v>
      </c>
      <c r="K13" s="1">
        <v>0</v>
      </c>
      <c r="L13" s="41">
        <f>L7-0.5</f>
        <v>0</v>
      </c>
      <c r="M13" s="41">
        <f aca="true" t="shared" si="0" ref="M13:N15">M7-0.5</f>
        <v>0.5</v>
      </c>
      <c r="N13" s="41">
        <f t="shared" si="0"/>
        <v>0.5</v>
      </c>
    </row>
    <row r="14" spans="2:14" ht="15.75" thickBot="1">
      <c r="B14" s="1" t="str">
        <f>B7</f>
        <v>Dhoop Olivier</v>
      </c>
      <c r="C14" s="3" t="s">
        <v>2</v>
      </c>
      <c r="D14" s="3"/>
      <c r="E14" s="1" t="str">
        <f>B9</f>
        <v>Cappan Stan</v>
      </c>
      <c r="F14" s="27">
        <v>1</v>
      </c>
      <c r="G14" s="6" t="s">
        <v>2</v>
      </c>
      <c r="H14" s="21">
        <f>IF(ISBLANK(F14),"",(1-F14))</f>
        <v>0</v>
      </c>
      <c r="J14" s="1" t="s">
        <v>45</v>
      </c>
      <c r="K14" s="41">
        <f>K8-0.5</f>
        <v>0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Dhoop Jonathan</v>
      </c>
      <c r="C18" s="3" t="s">
        <v>2</v>
      </c>
      <c r="D18" s="3"/>
      <c r="E18" s="1" t="str">
        <f>B9</f>
        <v>Cappan Stan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Dubrulle Loic</v>
      </c>
      <c r="C19" s="3" t="s">
        <v>2</v>
      </c>
      <c r="D19" s="3"/>
      <c r="E19" s="1" t="str">
        <f>B7</f>
        <v>Dhoop Olivier</v>
      </c>
      <c r="F19" s="27">
        <v>0</v>
      </c>
      <c r="G19" s="7" t="s">
        <v>2</v>
      </c>
      <c r="H19" s="21">
        <f>IF(ISBLANK(F19),"",(1-F19))</f>
        <v>1</v>
      </c>
      <c r="J19" s="1" t="s">
        <v>44</v>
      </c>
      <c r="K19" s="1">
        <v>0</v>
      </c>
      <c r="L19" s="1">
        <f>IF(O7=O8,1,0)</f>
        <v>1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Dhoop Olivier</v>
      </c>
      <c r="C23" s="3" t="s">
        <v>2</v>
      </c>
      <c r="D23" s="3"/>
      <c r="E23" s="1" t="str">
        <f>B6</f>
        <v>Dhoop Jonathan</v>
      </c>
      <c r="F23" s="27">
        <v>0.5</v>
      </c>
      <c r="G23" s="7" t="s">
        <v>2</v>
      </c>
      <c r="H23" s="21">
        <f>IF(ISBLANK(F23),"",(1-F23))</f>
        <v>0.5</v>
      </c>
      <c r="K23" s="12" t="s">
        <v>53</v>
      </c>
    </row>
    <row r="24" spans="2:14" ht="15.75" thickBot="1">
      <c r="B24" s="1" t="str">
        <f>B9</f>
        <v>Cappan Stan</v>
      </c>
      <c r="C24" s="3" t="s">
        <v>2</v>
      </c>
      <c r="D24" s="3"/>
      <c r="E24" s="1" t="str">
        <f>B8</f>
        <v>Dubrulle Loic</v>
      </c>
      <c r="F24" s="27">
        <v>0</v>
      </c>
      <c r="G24" s="7" t="s">
        <v>2</v>
      </c>
      <c r="H24" s="21">
        <f>IF(ISBLANK(F24),"",(1-F24))</f>
        <v>1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5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Groep1A!B6</f>
        <v>Dhoop Nicolas</v>
      </c>
      <c r="C6" s="30">
        <f>O7+O25+O31</f>
        <v>1.0001</v>
      </c>
      <c r="D6" s="31"/>
      <c r="E6" s="32" t="s">
        <v>114</v>
      </c>
      <c r="F6" s="48">
        <v>3.0003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Groep1B!B6</f>
        <v>Lahousse Paulien</v>
      </c>
      <c r="C7" s="45">
        <f>O8+O26+O32</f>
        <v>0</v>
      </c>
      <c r="D7" s="31"/>
      <c r="E7" s="33" t="s">
        <v>90</v>
      </c>
      <c r="F7" s="49">
        <v>2.0002</v>
      </c>
      <c r="J7" s="1" t="s">
        <v>44</v>
      </c>
      <c r="K7" s="1">
        <v>0</v>
      </c>
      <c r="L7" s="41">
        <f>H23</f>
        <v>1</v>
      </c>
      <c r="M7" s="41">
        <f>H13</f>
        <v>0</v>
      </c>
      <c r="N7" s="41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Groep1A!B7</f>
        <v>Cleuren Mattice</v>
      </c>
      <c r="C8" s="45">
        <f>O9+O27+O33</f>
        <v>3.0003</v>
      </c>
      <c r="D8" s="31"/>
      <c r="E8" s="33" t="s">
        <v>113</v>
      </c>
      <c r="F8" s="49">
        <v>1.0001</v>
      </c>
      <c r="J8" s="1" t="s">
        <v>45</v>
      </c>
      <c r="K8" s="41">
        <f>F23</f>
        <v>0</v>
      </c>
      <c r="L8" s="1">
        <v>0</v>
      </c>
      <c r="M8" s="41">
        <f>H19</f>
        <v>0</v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Groep1B!B7</f>
        <v>Goossens Lowie</v>
      </c>
      <c r="C9" s="46">
        <f>O10+O28+O34</f>
        <v>2.0002</v>
      </c>
      <c r="D9" s="31"/>
      <c r="E9" s="34" t="s">
        <v>89</v>
      </c>
      <c r="F9" s="50">
        <v>0</v>
      </c>
      <c r="J9" s="1" t="s">
        <v>46</v>
      </c>
      <c r="K9" s="41">
        <f>F13</f>
        <v>1</v>
      </c>
      <c r="L9" s="41">
        <f>F19</f>
        <v>1</v>
      </c>
      <c r="M9" s="1">
        <v>0</v>
      </c>
      <c r="N9" s="41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1</v>
      </c>
      <c r="L10" s="41">
        <f>H14</f>
        <v>1</v>
      </c>
      <c r="M10" s="41">
        <f>F24</f>
        <v>0</v>
      </c>
      <c r="N10" s="1">
        <v>0</v>
      </c>
      <c r="O10" s="1">
        <f>SUM(K10:N10)</f>
        <v>2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Cleuren Mattice</v>
      </c>
      <c r="C13" s="3" t="s">
        <v>2</v>
      </c>
      <c r="D13" s="3"/>
      <c r="E13" s="1" t="str">
        <f>B6</f>
        <v>Dhoop Nicolas</v>
      </c>
      <c r="F13" s="27">
        <v>1</v>
      </c>
      <c r="G13" s="7" t="s">
        <v>2</v>
      </c>
      <c r="H13" s="21">
        <f>IF(ISBLANK(F13),"",(1-F13))</f>
        <v>0</v>
      </c>
      <c r="J13" s="1" t="s">
        <v>44</v>
      </c>
      <c r="K13" s="1">
        <v>0</v>
      </c>
      <c r="L13" s="41">
        <f>L7-0.5</f>
        <v>0.5</v>
      </c>
      <c r="M13" s="41">
        <f aca="true" t="shared" si="0" ref="M13:N15">M7-0.5</f>
        <v>-0.5</v>
      </c>
      <c r="N13" s="41">
        <f t="shared" si="0"/>
        <v>-0.5</v>
      </c>
    </row>
    <row r="14" spans="2:14" ht="15.75" thickBot="1">
      <c r="B14" s="1" t="str">
        <f>B7</f>
        <v>Lahousse Paulien</v>
      </c>
      <c r="C14" s="3" t="s">
        <v>2</v>
      </c>
      <c r="D14" s="3"/>
      <c r="E14" s="1" t="str">
        <f>B9</f>
        <v>Goossens Lowie</v>
      </c>
      <c r="F14" s="27">
        <v>0</v>
      </c>
      <c r="G14" s="6" t="s">
        <v>2</v>
      </c>
      <c r="H14" s="21">
        <f>IF(ISBLANK(F14),"",(1-F14))</f>
        <v>1</v>
      </c>
      <c r="J14" s="1" t="s">
        <v>45</v>
      </c>
      <c r="K14" s="41">
        <f>K8-0.5</f>
        <v>-0.5</v>
      </c>
      <c r="L14" s="1">
        <v>0</v>
      </c>
      <c r="M14" s="41">
        <f t="shared" si="0"/>
        <v>-0.5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0.5</v>
      </c>
      <c r="L15" s="41">
        <f t="shared" si="1"/>
        <v>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47</v>
      </c>
      <c r="K16" s="41">
        <f t="shared" si="1"/>
        <v>0.5</v>
      </c>
      <c r="L16" s="41">
        <f t="shared" si="1"/>
        <v>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Dhoop Nicolas</v>
      </c>
      <c r="C18" s="3" t="s">
        <v>2</v>
      </c>
      <c r="D18" s="3"/>
      <c r="E18" s="1" t="str">
        <f>B9</f>
        <v>Goossens Lowie</v>
      </c>
      <c r="F18" s="27">
        <v>0</v>
      </c>
      <c r="G18" s="7" t="s">
        <v>2</v>
      </c>
      <c r="H18" s="21">
        <f>IF(ISBLANK(F18),"",(1-F18))</f>
        <v>1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Cleuren Mattice</v>
      </c>
      <c r="C19" s="3" t="s">
        <v>2</v>
      </c>
      <c r="D19" s="3"/>
      <c r="E19" s="1" t="str">
        <f>B7</f>
        <v>Lahousse Paulien</v>
      </c>
      <c r="F19" s="27">
        <v>1</v>
      </c>
      <c r="G19" s="7" t="s">
        <v>2</v>
      </c>
      <c r="H19" s="21">
        <f>IF(ISBLANK(F19),"",(1-F19))</f>
        <v>0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Lahousse Paulien</v>
      </c>
      <c r="C23" s="3" t="s">
        <v>2</v>
      </c>
      <c r="D23" s="3"/>
      <c r="E23" s="1" t="str">
        <f>B6</f>
        <v>Dhoop Nicolas</v>
      </c>
      <c r="F23" s="27">
        <v>0</v>
      </c>
      <c r="G23" s="7" t="s">
        <v>2</v>
      </c>
      <c r="H23" s="21">
        <f>IF(ISBLANK(F23),"",(1-F23))</f>
        <v>1</v>
      </c>
      <c r="K23" s="12" t="s">
        <v>53</v>
      </c>
    </row>
    <row r="24" spans="2:14" ht="15.75" thickBot="1">
      <c r="B24" s="1" t="str">
        <f>B9</f>
        <v>Goossens Lowie</v>
      </c>
      <c r="C24" s="3" t="s">
        <v>2</v>
      </c>
      <c r="D24" s="3"/>
      <c r="E24" s="1" t="str">
        <f>B8</f>
        <v>Cleuren Mattice</v>
      </c>
      <c r="F24" s="27">
        <v>0</v>
      </c>
      <c r="G24" s="7" t="s">
        <v>2</v>
      </c>
      <c r="H24" s="21">
        <f>IF(ISBLANK(F24),"",(1-F24))</f>
        <v>1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47</v>
      </c>
      <c r="K34" s="1">
        <f t="shared" si="3"/>
        <v>1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6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Groep1A!B8</f>
        <v>Van Vaerenbergh Thygo</v>
      </c>
      <c r="C6" s="30">
        <f>O7+O25+O31</f>
        <v>1.5001</v>
      </c>
      <c r="D6" s="31"/>
      <c r="E6" s="32" t="s">
        <v>91</v>
      </c>
      <c r="F6" s="48">
        <v>3.0003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Groep1B!B8</f>
        <v>Van Brussel Lars</v>
      </c>
      <c r="C7" s="45">
        <f>O8+O26+O32</f>
        <v>3.0003</v>
      </c>
      <c r="D7" s="31"/>
      <c r="E7" s="33" t="s">
        <v>115</v>
      </c>
      <c r="F7" s="49">
        <v>1.5001</v>
      </c>
      <c r="J7" s="1" t="s">
        <v>44</v>
      </c>
      <c r="K7" s="1">
        <v>0</v>
      </c>
      <c r="L7" s="41">
        <f>H23</f>
        <v>0</v>
      </c>
      <c r="M7" s="41">
        <f>H13</f>
        <v>1</v>
      </c>
      <c r="N7" s="41">
        <f>F18</f>
        <v>0.5</v>
      </c>
      <c r="O7" s="1">
        <f>SUM(K7:N7)</f>
        <v>1.5</v>
      </c>
    </row>
    <row r="8" spans="1:15" ht="15.75">
      <c r="A8" s="1">
        <v>3</v>
      </c>
      <c r="B8" s="10" t="str">
        <f>Groep1A!B9</f>
        <v>Lahousse Jeroen</v>
      </c>
      <c r="C8" s="45">
        <f>O9+O27+O33</f>
        <v>0</v>
      </c>
      <c r="D8" s="31"/>
      <c r="E8" s="33" t="s">
        <v>92</v>
      </c>
      <c r="F8" s="49">
        <v>1.5001</v>
      </c>
      <c r="J8" s="1" t="s">
        <v>45</v>
      </c>
      <c r="K8" s="41">
        <f>F23</f>
        <v>1</v>
      </c>
      <c r="L8" s="1">
        <v>0</v>
      </c>
      <c r="M8" s="41">
        <f>H19</f>
        <v>1</v>
      </c>
      <c r="N8" s="41">
        <f>F14</f>
        <v>1</v>
      </c>
      <c r="O8" s="1">
        <f>SUM(K8:N8)</f>
        <v>3</v>
      </c>
    </row>
    <row r="9" spans="1:15" ht="16.5" thickBot="1">
      <c r="A9" s="1">
        <v>4</v>
      </c>
      <c r="B9" s="11" t="str">
        <f>Groep1B!B9</f>
        <v>Sonck Noor</v>
      </c>
      <c r="C9" s="46">
        <f>O10+O28+O34</f>
        <v>1.5001</v>
      </c>
      <c r="D9" s="31"/>
      <c r="E9" s="34" t="s">
        <v>116</v>
      </c>
      <c r="F9" s="50">
        <v>0</v>
      </c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  <v>0</v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0.5</v>
      </c>
      <c r="L10" s="41">
        <f>H14</f>
        <v>0</v>
      </c>
      <c r="M10" s="41">
        <f>F24</f>
        <v>1</v>
      </c>
      <c r="N10" s="1">
        <v>0</v>
      </c>
      <c r="O10" s="1">
        <f>SUM(K10:N10)</f>
        <v>1.5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Lahousse Jeroen</v>
      </c>
      <c r="C13" s="3" t="s">
        <v>2</v>
      </c>
      <c r="D13" s="3"/>
      <c r="E13" s="1" t="str">
        <f>B6</f>
        <v>Van Vaerenbergh Thygo</v>
      </c>
      <c r="F13" s="27">
        <v>0</v>
      </c>
      <c r="G13" s="7" t="s">
        <v>2</v>
      </c>
      <c r="H13" s="21">
        <f>IF(ISBLANK(F13),"",(1-F13))</f>
        <v>1</v>
      </c>
      <c r="J13" s="1" t="s">
        <v>44</v>
      </c>
      <c r="K13" s="1">
        <v>0</v>
      </c>
      <c r="L13" s="41">
        <f>L7-0.5</f>
        <v>-0.5</v>
      </c>
      <c r="M13" s="41">
        <f aca="true" t="shared" si="0" ref="M13:N15">M7-0.5</f>
        <v>0.5</v>
      </c>
      <c r="N13" s="41">
        <f t="shared" si="0"/>
        <v>0</v>
      </c>
    </row>
    <row r="14" spans="2:14" ht="15.75" thickBot="1">
      <c r="B14" s="1" t="str">
        <f>B7</f>
        <v>Van Brussel Lars</v>
      </c>
      <c r="C14" s="3" t="s">
        <v>2</v>
      </c>
      <c r="D14" s="3"/>
      <c r="E14" s="1" t="str">
        <f>B9</f>
        <v>Sonck Noor</v>
      </c>
      <c r="F14" s="27">
        <v>1</v>
      </c>
      <c r="G14" s="6" t="s">
        <v>2</v>
      </c>
      <c r="H14" s="21">
        <f>IF(ISBLANK(F14),"",(1-F14))</f>
        <v>0</v>
      </c>
      <c r="J14" s="1" t="s">
        <v>45</v>
      </c>
      <c r="K14" s="41">
        <f>K8-0.5</f>
        <v>0.5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47</v>
      </c>
      <c r="K16" s="41">
        <f t="shared" si="1"/>
        <v>0</v>
      </c>
      <c r="L16" s="41">
        <f t="shared" si="1"/>
        <v>-0.5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Van Vaerenbergh Thygo</v>
      </c>
      <c r="C18" s="3" t="s">
        <v>2</v>
      </c>
      <c r="D18" s="3"/>
      <c r="E18" s="1" t="str">
        <f>B9</f>
        <v>Sonck Noor</v>
      </c>
      <c r="F18" s="27">
        <v>0.5</v>
      </c>
      <c r="G18" s="7" t="s">
        <v>2</v>
      </c>
      <c r="H18" s="21">
        <f>IF(ISBLANK(F18),"",(1-F18))</f>
        <v>0.5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Lahousse Jeroen</v>
      </c>
      <c r="C19" s="3" t="s">
        <v>2</v>
      </c>
      <c r="D19" s="3"/>
      <c r="E19" s="1" t="str">
        <f>B7</f>
        <v>Van Brussel Lars</v>
      </c>
      <c r="F19" s="27">
        <v>0</v>
      </c>
      <c r="G19" s="7" t="s">
        <v>2</v>
      </c>
      <c r="H19" s="21">
        <f>IF(ISBLANK(F19),"",(1-F19))</f>
        <v>1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 Brussel Lars</v>
      </c>
      <c r="C23" s="3" t="s">
        <v>2</v>
      </c>
      <c r="D23" s="3"/>
      <c r="E23" s="1" t="str">
        <f>B6</f>
        <v>Van Vaerenbergh Thygo</v>
      </c>
      <c r="F23" s="27">
        <v>1</v>
      </c>
      <c r="G23" s="7" t="s">
        <v>2</v>
      </c>
      <c r="H23" s="21">
        <f>IF(ISBLANK(F23),"",(1-F23))</f>
        <v>0</v>
      </c>
      <c r="K23" s="12" t="s">
        <v>53</v>
      </c>
    </row>
    <row r="24" spans="2:14" ht="15.75" thickBot="1">
      <c r="B24" s="1" t="str">
        <f>B9</f>
        <v>Sonck Noor</v>
      </c>
      <c r="C24" s="3" t="s">
        <v>2</v>
      </c>
      <c r="D24" s="3"/>
      <c r="E24" s="1" t="str">
        <f>B8</f>
        <v>Lahousse Jeroen</v>
      </c>
      <c r="F24" s="27">
        <v>1</v>
      </c>
      <c r="G24" s="7" t="s">
        <v>2</v>
      </c>
      <c r="H24" s="21">
        <f>IF(ISBLANK(F24),"",(1-F24))</f>
        <v>0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45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0.00030000000000000003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1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7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Groep1A!B10</f>
        <v>Malfliet Alexander</v>
      </c>
      <c r="C6" s="30">
        <f>O7+O25+O31</f>
        <v>2.5002</v>
      </c>
      <c r="D6" s="31"/>
      <c r="E6" s="32" t="s">
        <v>117</v>
      </c>
      <c r="F6" s="48">
        <v>2.5002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Groep1B!B10</f>
        <v>Scherpereel Elise</v>
      </c>
      <c r="C7" s="45">
        <f>O8+O26+O32</f>
        <v>0.5</v>
      </c>
      <c r="D7" s="31"/>
      <c r="E7" s="33" t="s">
        <v>94</v>
      </c>
      <c r="F7" s="49">
        <v>1.5001</v>
      </c>
      <c r="J7" s="1" t="s">
        <v>44</v>
      </c>
      <c r="K7" s="1">
        <v>0</v>
      </c>
      <c r="L7" s="41">
        <f>H23</f>
        <v>1</v>
      </c>
      <c r="M7" s="41">
        <f>H13</f>
        <v>0.5</v>
      </c>
      <c r="N7" s="41">
        <f>F18</f>
        <v>1</v>
      </c>
      <c r="O7" s="1">
        <f>SUM(K7:N7)</f>
        <v>2.5</v>
      </c>
    </row>
    <row r="8" spans="1:15" ht="15.75">
      <c r="A8" s="1">
        <v>3</v>
      </c>
      <c r="B8" s="10" t="str">
        <f>Groep1A!B11</f>
        <v>Bramer Jan-Willem</v>
      </c>
      <c r="C8" s="45">
        <f>O9+O27+O33</f>
        <v>1.5</v>
      </c>
      <c r="D8" s="31"/>
      <c r="E8" s="33" t="s">
        <v>118</v>
      </c>
      <c r="F8" s="49">
        <v>1.5</v>
      </c>
      <c r="J8" s="1" t="s">
        <v>45</v>
      </c>
      <c r="K8" s="41">
        <f>F23</f>
        <v>0</v>
      </c>
      <c r="L8" s="1">
        <v>0</v>
      </c>
      <c r="M8" s="41">
        <f>H19</f>
        <v>0.5</v>
      </c>
      <c r="N8" s="41">
        <f>F14</f>
        <v>0</v>
      </c>
      <c r="O8" s="1">
        <f>SUM(K8:N8)</f>
        <v>0.5</v>
      </c>
    </row>
    <row r="9" spans="1:15" ht="16.5" thickBot="1">
      <c r="A9" s="1">
        <v>4</v>
      </c>
      <c r="B9" s="11" t="str">
        <f>Groep1B!B11</f>
        <v>Wylleman Arjan</v>
      </c>
      <c r="C9" s="46">
        <f>O10+O28+O34</f>
        <v>1.5001</v>
      </c>
      <c r="D9" s="31"/>
      <c r="E9" s="34" t="s">
        <v>93</v>
      </c>
      <c r="F9" s="50">
        <v>0.5</v>
      </c>
      <c r="J9" s="1" t="s">
        <v>46</v>
      </c>
      <c r="K9" s="41">
        <f>F13</f>
        <v>0.5</v>
      </c>
      <c r="L9" s="41">
        <f>F19</f>
        <v>0.5</v>
      </c>
      <c r="M9" s="1">
        <v>0</v>
      </c>
      <c r="N9" s="41">
        <f>H24</f>
        <v>0.5</v>
      </c>
      <c r="O9" s="1">
        <f>SUM(K9:N9)</f>
        <v>1.5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1</v>
      </c>
      <c r="M10" s="41">
        <f>F24</f>
        <v>0.5</v>
      </c>
      <c r="N10" s="1">
        <v>0</v>
      </c>
      <c r="O10" s="1">
        <f>SUM(K10:N10)</f>
        <v>1.5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Bramer Jan-Willem</v>
      </c>
      <c r="C13" s="3" t="s">
        <v>2</v>
      </c>
      <c r="D13" s="3"/>
      <c r="E13" s="1" t="str">
        <f>B6</f>
        <v>Malfliet Alexander</v>
      </c>
      <c r="F13" s="27">
        <v>0.5</v>
      </c>
      <c r="G13" s="7" t="s">
        <v>2</v>
      </c>
      <c r="H13" s="21">
        <f>IF(ISBLANK(F13),"",(1-F13))</f>
        <v>0.5</v>
      </c>
      <c r="J13" s="1" t="s">
        <v>44</v>
      </c>
      <c r="K13" s="1">
        <v>0</v>
      </c>
      <c r="L13" s="41">
        <f>L7-0.5</f>
        <v>0.5</v>
      </c>
      <c r="M13" s="41">
        <f aca="true" t="shared" si="0" ref="M13:N15">M7-0.5</f>
        <v>0</v>
      </c>
      <c r="N13" s="41">
        <f t="shared" si="0"/>
        <v>0.5</v>
      </c>
    </row>
    <row r="14" spans="2:14" ht="15.75" thickBot="1">
      <c r="B14" s="1" t="str">
        <f>B7</f>
        <v>Scherpereel Elise</v>
      </c>
      <c r="C14" s="3" t="s">
        <v>2</v>
      </c>
      <c r="D14" s="3"/>
      <c r="E14" s="1" t="str">
        <f>B9</f>
        <v>Wylleman Arjan</v>
      </c>
      <c r="F14" s="27">
        <v>0</v>
      </c>
      <c r="G14" s="6" t="s">
        <v>2</v>
      </c>
      <c r="H14" s="21">
        <f>IF(ISBLANK(F14),"",(1-F14))</f>
        <v>1</v>
      </c>
      <c r="J14" s="1" t="s">
        <v>45</v>
      </c>
      <c r="K14" s="41">
        <f>K8-0.5</f>
        <v>-0.5</v>
      </c>
      <c r="L14" s="1">
        <v>0</v>
      </c>
      <c r="M14" s="41">
        <f t="shared" si="0"/>
        <v>0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0</v>
      </c>
      <c r="L15" s="41">
        <f t="shared" si="1"/>
        <v>0</v>
      </c>
      <c r="M15" s="1">
        <v>0</v>
      </c>
      <c r="N15" s="41">
        <f t="shared" si="0"/>
        <v>0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0.5</v>
      </c>
      <c r="M16" s="41">
        <f t="shared" si="1"/>
        <v>0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Malfliet Alexander</v>
      </c>
      <c r="C18" s="3" t="s">
        <v>2</v>
      </c>
      <c r="D18" s="3"/>
      <c r="E18" s="1" t="str">
        <f>B9</f>
        <v>Wylleman Arjan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Bramer Jan-Willem</v>
      </c>
      <c r="C19" s="3" t="s">
        <v>2</v>
      </c>
      <c r="D19" s="3"/>
      <c r="E19" s="1" t="str">
        <f>B7</f>
        <v>Scherpereel Elise</v>
      </c>
      <c r="F19" s="27">
        <v>0.5</v>
      </c>
      <c r="G19" s="7" t="s">
        <v>2</v>
      </c>
      <c r="H19" s="21">
        <f>IF(ISBLANK(F19),"",(1-F19))</f>
        <v>0.5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1</v>
      </c>
      <c r="N22" s="1">
        <v>0</v>
      </c>
    </row>
    <row r="23" spans="2:11" ht="16.5" thickBot="1">
      <c r="B23" s="1" t="str">
        <f>B7</f>
        <v>Scherpereel Elise</v>
      </c>
      <c r="C23" s="3" t="s">
        <v>2</v>
      </c>
      <c r="D23" s="3"/>
      <c r="E23" s="1" t="str">
        <f>B6</f>
        <v>Malfliet Alexander</v>
      </c>
      <c r="F23" s="27">
        <v>0</v>
      </c>
      <c r="G23" s="7" t="s">
        <v>2</v>
      </c>
      <c r="H23" s="21">
        <f>IF(ISBLANK(F23),"",(1-F23))</f>
        <v>1</v>
      </c>
      <c r="K23" s="12" t="s">
        <v>53</v>
      </c>
    </row>
    <row r="24" spans="2:14" ht="15.75" thickBot="1">
      <c r="B24" s="1" t="str">
        <f>B9</f>
        <v>Wylleman Arjan</v>
      </c>
      <c r="C24" s="3" t="s">
        <v>2</v>
      </c>
      <c r="D24" s="3"/>
      <c r="E24" s="1" t="str">
        <f>B8</f>
        <v>Bramer Jan-Willem</v>
      </c>
      <c r="F24" s="27">
        <v>0.5</v>
      </c>
      <c r="G24" s="7" t="s">
        <v>2</v>
      </c>
      <c r="H24" s="21">
        <f>IF(ISBLANK(F24),"",(1-F24))</f>
        <v>0.5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8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Groep1A!B12</f>
        <v>Toro Miguel</v>
      </c>
      <c r="C6" s="30">
        <f>O7+O25+O31</f>
        <v>2.0002</v>
      </c>
      <c r="D6" s="31"/>
      <c r="E6" s="32" t="s">
        <v>95</v>
      </c>
      <c r="F6" s="48">
        <v>3.0003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Groep1B!B12</f>
        <v>De Bruijn Tim</v>
      </c>
      <c r="C7" s="45">
        <f>O8+O26+O32</f>
        <v>3.0003</v>
      </c>
      <c r="D7" s="31"/>
      <c r="E7" s="33" t="s">
        <v>119</v>
      </c>
      <c r="F7" s="49">
        <v>2.0002</v>
      </c>
      <c r="J7" s="1" t="s">
        <v>44</v>
      </c>
      <c r="K7" s="1">
        <v>0</v>
      </c>
      <c r="L7" s="41">
        <f>H23</f>
        <v>0</v>
      </c>
      <c r="M7" s="41">
        <f>H13</f>
        <v>1</v>
      </c>
      <c r="N7" s="41">
        <f>F18</f>
        <v>1</v>
      </c>
      <c r="O7" s="1">
        <f>SUM(K7:N7)</f>
        <v>2</v>
      </c>
    </row>
    <row r="8" spans="1:15" ht="15.75">
      <c r="A8" s="1">
        <v>3</v>
      </c>
      <c r="B8" s="10" t="str">
        <f>Groep1A!B13</f>
        <v>Vanlaer Wolf</v>
      </c>
      <c r="C8" s="45">
        <f>O9+O27+O33</f>
        <v>0</v>
      </c>
      <c r="D8" s="31"/>
      <c r="E8" s="33" t="s">
        <v>96</v>
      </c>
      <c r="F8" s="49">
        <v>1.0001</v>
      </c>
      <c r="J8" s="1" t="s">
        <v>45</v>
      </c>
      <c r="K8" s="41">
        <f>F23</f>
        <v>1</v>
      </c>
      <c r="L8" s="1">
        <v>0</v>
      </c>
      <c r="M8" s="41">
        <f>H19</f>
        <v>1</v>
      </c>
      <c r="N8" s="41">
        <f>F14</f>
        <v>1</v>
      </c>
      <c r="O8" s="1">
        <f>SUM(K8:N8)</f>
        <v>3</v>
      </c>
    </row>
    <row r="9" spans="1:15" ht="16.5" thickBot="1">
      <c r="A9" s="1">
        <v>4</v>
      </c>
      <c r="B9" s="11" t="str">
        <f>Groep1B!B13</f>
        <v>Noët Daan</v>
      </c>
      <c r="C9" s="46">
        <f>O10+O28+O34</f>
        <v>1.0001</v>
      </c>
      <c r="D9" s="31"/>
      <c r="E9" s="34" t="s">
        <v>120</v>
      </c>
      <c r="F9" s="50">
        <v>0</v>
      </c>
      <c r="J9" s="1" t="s">
        <v>46</v>
      </c>
      <c r="K9" s="41">
        <f>F13</f>
        <v>0</v>
      </c>
      <c r="L9" s="41">
        <f>F19</f>
        <v>0</v>
      </c>
      <c r="M9" s="1">
        <v>0</v>
      </c>
      <c r="N9" s="41">
        <f>H24</f>
        <v>0</v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0</v>
      </c>
      <c r="M10" s="41">
        <f>F24</f>
        <v>1</v>
      </c>
      <c r="N10" s="1">
        <v>0</v>
      </c>
      <c r="O10" s="1">
        <f>SUM(K10:N10)</f>
        <v>1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Vanlaer Wolf</v>
      </c>
      <c r="C13" s="3" t="s">
        <v>2</v>
      </c>
      <c r="D13" s="3"/>
      <c r="E13" s="1" t="str">
        <f>B6</f>
        <v>Toro Miguel</v>
      </c>
      <c r="F13" s="27">
        <v>0</v>
      </c>
      <c r="G13" s="7" t="s">
        <v>2</v>
      </c>
      <c r="H13" s="21">
        <f>IF(ISBLANK(F13),"",(1-F13))</f>
        <v>1</v>
      </c>
      <c r="J13" s="1" t="s">
        <v>44</v>
      </c>
      <c r="K13" s="1">
        <v>0</v>
      </c>
      <c r="L13" s="41">
        <f>L7-0.5</f>
        <v>-0.5</v>
      </c>
      <c r="M13" s="41">
        <f aca="true" t="shared" si="0" ref="M13:N15">M7-0.5</f>
        <v>0.5</v>
      </c>
      <c r="N13" s="41">
        <f t="shared" si="0"/>
        <v>0.5</v>
      </c>
    </row>
    <row r="14" spans="2:14" ht="15.75" thickBot="1">
      <c r="B14" s="1" t="str">
        <f>B7</f>
        <v>De Bruijn Tim</v>
      </c>
      <c r="C14" s="3" t="s">
        <v>2</v>
      </c>
      <c r="D14" s="3"/>
      <c r="E14" s="1" t="str">
        <f>B9</f>
        <v>Noët Daan</v>
      </c>
      <c r="F14" s="27">
        <v>1</v>
      </c>
      <c r="G14" s="6" t="s">
        <v>2</v>
      </c>
      <c r="H14" s="21">
        <f>IF(ISBLANK(F14),"",(1-F14))</f>
        <v>0</v>
      </c>
      <c r="J14" s="1" t="s">
        <v>45</v>
      </c>
      <c r="K14" s="41">
        <f>K8-0.5</f>
        <v>0.5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-0.5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Toro Miguel</v>
      </c>
      <c r="C18" s="3" t="s">
        <v>2</v>
      </c>
      <c r="D18" s="3"/>
      <c r="E18" s="1" t="str">
        <f>B9</f>
        <v>Noët Daan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Vanlaer Wolf</v>
      </c>
      <c r="C19" s="3" t="s">
        <v>2</v>
      </c>
      <c r="D19" s="3"/>
      <c r="E19" s="1" t="str">
        <f>B7</f>
        <v>De Bruijn Tim</v>
      </c>
      <c r="F19" s="27">
        <v>0</v>
      </c>
      <c r="G19" s="7" t="s">
        <v>2</v>
      </c>
      <c r="H19" s="21">
        <f>IF(ISBLANK(F19),"",(1-F19))</f>
        <v>1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De Bruijn Tim</v>
      </c>
      <c r="C23" s="3" t="s">
        <v>2</v>
      </c>
      <c r="D23" s="3"/>
      <c r="E23" s="1" t="str">
        <f>B6</f>
        <v>Toro Miguel</v>
      </c>
      <c r="F23" s="27">
        <v>1</v>
      </c>
      <c r="G23" s="7" t="s">
        <v>2</v>
      </c>
      <c r="H23" s="21">
        <f>IF(ISBLANK(F23),"",(1-F23))</f>
        <v>0</v>
      </c>
      <c r="K23" s="12" t="s">
        <v>53</v>
      </c>
    </row>
    <row r="24" spans="2:14" ht="15.75" thickBot="1">
      <c r="B24" s="1" t="str">
        <f>B9</f>
        <v>Noët Daan</v>
      </c>
      <c r="C24" s="3" t="s">
        <v>2</v>
      </c>
      <c r="D24" s="3"/>
      <c r="E24" s="1" t="str">
        <f>B8</f>
        <v>Vanlaer Wolf</v>
      </c>
      <c r="F24" s="27">
        <v>1</v>
      </c>
      <c r="G24" s="7" t="s">
        <v>2</v>
      </c>
      <c r="H24" s="21">
        <f>IF(ISBLANK(F24),"",(1-F24))</f>
        <v>0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45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0.00030000000000000003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1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9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Groep1A!B14</f>
        <v>Liekens Kyan</v>
      </c>
      <c r="C6" s="30">
        <f>O7+O25+O31</f>
        <v>1.9952</v>
      </c>
      <c r="D6" s="31"/>
      <c r="E6" s="32" t="s">
        <v>97</v>
      </c>
      <c r="F6" s="48">
        <v>2.0051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Groep1B!B14</f>
        <v>Vanlaer Noor</v>
      </c>
      <c r="C7" s="45">
        <f>O8+O26+O32</f>
        <v>2.0051</v>
      </c>
      <c r="D7" s="31"/>
      <c r="E7" s="33" t="s">
        <v>121</v>
      </c>
      <c r="F7" s="49">
        <v>1.9952</v>
      </c>
      <c r="J7" s="1" t="s">
        <v>44</v>
      </c>
      <c r="K7" s="1">
        <v>0</v>
      </c>
      <c r="L7" s="41">
        <f>H23</f>
        <v>0</v>
      </c>
      <c r="M7" s="41">
        <f>H13</f>
        <v>1</v>
      </c>
      <c r="N7" s="41">
        <f>F18</f>
        <v>1</v>
      </c>
      <c r="O7" s="1">
        <f>SUM(K7:N7)</f>
        <v>2</v>
      </c>
    </row>
    <row r="8" spans="1:15" ht="15.75">
      <c r="A8" s="1">
        <v>3</v>
      </c>
      <c r="B8" s="10" t="str">
        <f>Groep1A!B15</f>
        <v>Heirman Luca</v>
      </c>
      <c r="C8" s="45">
        <f>O9+O27+O33</f>
        <v>0.5</v>
      </c>
      <c r="D8" s="31"/>
      <c r="E8" s="33" t="s">
        <v>98</v>
      </c>
      <c r="F8" s="49">
        <v>1.5001</v>
      </c>
      <c r="J8" s="1" t="s">
        <v>45</v>
      </c>
      <c r="K8" s="41">
        <f>F23</f>
        <v>1</v>
      </c>
      <c r="L8" s="1">
        <v>0</v>
      </c>
      <c r="M8" s="41">
        <f>H19</f>
        <v>0.5</v>
      </c>
      <c r="N8" s="41">
        <f>F14</f>
        <v>0.5</v>
      </c>
      <c r="O8" s="1">
        <f>SUM(K8:N8)</f>
        <v>2</v>
      </c>
    </row>
    <row r="9" spans="1:15" ht="16.5" thickBot="1">
      <c r="A9" s="1">
        <v>4</v>
      </c>
      <c r="B9" s="11" t="str">
        <f>Groep1B!B15</f>
        <v>De Prycker Ruben</v>
      </c>
      <c r="C9" s="46">
        <f>O10+O28+O34</f>
        <v>1.5001</v>
      </c>
      <c r="D9" s="31"/>
      <c r="E9" s="34" t="s">
        <v>122</v>
      </c>
      <c r="F9" s="50">
        <v>0.5</v>
      </c>
      <c r="J9" s="1" t="s">
        <v>46</v>
      </c>
      <c r="K9" s="41">
        <f>F13</f>
        <v>0</v>
      </c>
      <c r="L9" s="41">
        <f>F19</f>
        <v>0.5</v>
      </c>
      <c r="M9" s="1">
        <v>0</v>
      </c>
      <c r="N9" s="41">
        <f>H24</f>
        <v>0</v>
      </c>
      <c r="O9" s="1">
        <f>SUM(K9:N9)</f>
        <v>0.5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0.5</v>
      </c>
      <c r="M10" s="41">
        <f>F24</f>
        <v>1</v>
      </c>
      <c r="N10" s="1">
        <v>0</v>
      </c>
      <c r="O10" s="1">
        <f>SUM(K10:N10)</f>
        <v>1.5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Heirman Luca</v>
      </c>
      <c r="C13" s="3" t="s">
        <v>2</v>
      </c>
      <c r="D13" s="3"/>
      <c r="E13" s="1" t="str">
        <f>B6</f>
        <v>Liekens Kyan</v>
      </c>
      <c r="F13" s="27">
        <v>0</v>
      </c>
      <c r="G13" s="7" t="s">
        <v>2</v>
      </c>
      <c r="H13" s="21">
        <f>IF(ISBLANK(F13),"",(1-F13))</f>
        <v>1</v>
      </c>
      <c r="J13" s="1" t="s">
        <v>44</v>
      </c>
      <c r="K13" s="1">
        <v>0</v>
      </c>
      <c r="L13" s="41">
        <f>L7-0.5</f>
        <v>-0.5</v>
      </c>
      <c r="M13" s="41">
        <f aca="true" t="shared" si="0" ref="M13:N15">M7-0.5</f>
        <v>0.5</v>
      </c>
      <c r="N13" s="41">
        <f t="shared" si="0"/>
        <v>0.5</v>
      </c>
    </row>
    <row r="14" spans="2:14" ht="15.75" thickBot="1">
      <c r="B14" s="1" t="str">
        <f>B7</f>
        <v>Vanlaer Noor</v>
      </c>
      <c r="C14" s="3" t="s">
        <v>2</v>
      </c>
      <c r="D14" s="3"/>
      <c r="E14" s="1" t="str">
        <f>B9</f>
        <v>De Prycker Ruben</v>
      </c>
      <c r="F14" s="27">
        <v>0.5</v>
      </c>
      <c r="G14" s="6" t="s">
        <v>2</v>
      </c>
      <c r="H14" s="21">
        <f>IF(ISBLANK(F14),"",(1-F14))</f>
        <v>0.5</v>
      </c>
      <c r="J14" s="1" t="s">
        <v>45</v>
      </c>
      <c r="K14" s="41">
        <f>K8-0.5</f>
        <v>0.5</v>
      </c>
      <c r="L14" s="1">
        <v>0</v>
      </c>
      <c r="M14" s="41">
        <f t="shared" si="0"/>
        <v>0</v>
      </c>
      <c r="N14" s="41">
        <f t="shared" si="0"/>
        <v>0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-0.5</v>
      </c>
      <c r="L15" s="41">
        <f t="shared" si="1"/>
        <v>0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0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Liekens Kyan</v>
      </c>
      <c r="C18" s="3" t="s">
        <v>2</v>
      </c>
      <c r="D18" s="3"/>
      <c r="E18" s="1" t="str">
        <f>B9</f>
        <v>De Prycker Ruben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Heirman Luca</v>
      </c>
      <c r="C19" s="3" t="s">
        <v>2</v>
      </c>
      <c r="D19" s="3"/>
      <c r="E19" s="1" t="str">
        <f>B7</f>
        <v>Vanlaer Noor</v>
      </c>
      <c r="F19" s="27">
        <v>0.5</v>
      </c>
      <c r="G19" s="7" t="s">
        <v>2</v>
      </c>
      <c r="H19" s="21">
        <f>IF(ISBLANK(F19),"",(1-F19))</f>
        <v>0.5</v>
      </c>
      <c r="J19" s="1" t="s">
        <v>44</v>
      </c>
      <c r="K19" s="1">
        <v>0</v>
      </c>
      <c r="L19" s="1">
        <f>IF(O7=O8,1,0)</f>
        <v>1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1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Vanlaer Noor</v>
      </c>
      <c r="C23" s="3" t="s">
        <v>2</v>
      </c>
      <c r="D23" s="3"/>
      <c r="E23" s="1" t="str">
        <f>B6</f>
        <v>Liekens Kyan</v>
      </c>
      <c r="F23" s="27">
        <v>1</v>
      </c>
      <c r="G23" s="7" t="s">
        <v>2</v>
      </c>
      <c r="H23" s="21">
        <f>IF(ISBLANK(F23),"",(1-F23))</f>
        <v>0</v>
      </c>
      <c r="K23" s="12" t="s">
        <v>53</v>
      </c>
    </row>
    <row r="24" spans="2:14" ht="15.75" thickBot="1">
      <c r="B24" s="1" t="str">
        <f>B9</f>
        <v>De Prycker Ruben</v>
      </c>
      <c r="C24" s="3" t="s">
        <v>2</v>
      </c>
      <c r="D24" s="3"/>
      <c r="E24" s="1" t="str">
        <f>B8</f>
        <v>Heirman Luca</v>
      </c>
      <c r="F24" s="27">
        <v>1</v>
      </c>
      <c r="G24" s="7" t="s">
        <v>2</v>
      </c>
      <c r="H24" s="21">
        <f>IF(ISBLANK(F24),"",(1-F24))</f>
        <v>0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-0.5</v>
      </c>
      <c r="M25" s="1">
        <f t="shared" si="2"/>
        <v>0</v>
      </c>
      <c r="N25" s="1">
        <f t="shared" si="2"/>
        <v>0</v>
      </c>
      <c r="O25" s="1">
        <f>0.01*SUM(K25:N25)</f>
        <v>-0.005</v>
      </c>
    </row>
    <row r="26" spans="10:15" ht="15">
      <c r="J26" s="1" t="s">
        <v>45</v>
      </c>
      <c r="K26" s="1">
        <f t="shared" si="2"/>
        <v>0.5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0.005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45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0.0001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1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10</v>
      </c>
    </row>
    <row r="2" ht="15.75">
      <c r="B2" s="8"/>
    </row>
    <row r="3" spans="2:6" ht="15.75">
      <c r="B3" s="12" t="s">
        <v>32</v>
      </c>
      <c r="E3" s="51" t="s">
        <v>33</v>
      </c>
      <c r="F3" s="51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48</v>
      </c>
      <c r="O5" s="12" t="s">
        <v>51</v>
      </c>
    </row>
    <row r="6" spans="1:14" ht="15.75">
      <c r="A6" s="1">
        <v>1</v>
      </c>
      <c r="B6" s="9" t="str">
        <f>Groep1A!B16</f>
        <v>De Jaeger Andro</v>
      </c>
      <c r="C6" s="30">
        <f>O7+O25+O31</f>
        <v>2.5002</v>
      </c>
      <c r="D6" s="31"/>
      <c r="E6" s="32" t="s">
        <v>123</v>
      </c>
      <c r="F6" s="48">
        <v>2.5002</v>
      </c>
      <c r="K6" s="1" t="s">
        <v>44</v>
      </c>
      <c r="L6" s="1" t="s">
        <v>45</v>
      </c>
      <c r="M6" s="1" t="s">
        <v>46</v>
      </c>
      <c r="N6" s="1" t="s">
        <v>47</v>
      </c>
    </row>
    <row r="7" spans="1:15" ht="15.75">
      <c r="A7" s="1">
        <v>2</v>
      </c>
      <c r="B7" s="10" t="str">
        <f>Groep1B!B16</f>
        <v>Toro David</v>
      </c>
      <c r="C7" s="45">
        <f>O8+O26+O32</f>
        <v>1.5001</v>
      </c>
      <c r="D7" s="31"/>
      <c r="E7" s="33" t="s">
        <v>124</v>
      </c>
      <c r="F7" s="49">
        <v>2.0001</v>
      </c>
      <c r="J7" s="1" t="s">
        <v>44</v>
      </c>
      <c r="K7" s="1">
        <v>0</v>
      </c>
      <c r="L7" s="41">
        <f>H23</f>
        <v>1</v>
      </c>
      <c r="M7" s="41">
        <f>H13</f>
        <v>0.5</v>
      </c>
      <c r="N7" s="41">
        <f>F18</f>
        <v>1</v>
      </c>
      <c r="O7" s="1">
        <f>SUM(K7:N7)</f>
        <v>2.5</v>
      </c>
    </row>
    <row r="8" spans="1:15" ht="15.75">
      <c r="A8" s="1">
        <v>3</v>
      </c>
      <c r="B8" s="10" t="str">
        <f>Groep1A!B17</f>
        <v>Lahousse Annelies</v>
      </c>
      <c r="C8" s="45">
        <f>O9+O27+O33</f>
        <v>2.0001</v>
      </c>
      <c r="D8" s="31"/>
      <c r="E8" s="33" t="s">
        <v>99</v>
      </c>
      <c r="F8" s="49">
        <v>1.5001</v>
      </c>
      <c r="J8" s="1" t="s">
        <v>45</v>
      </c>
      <c r="K8" s="41">
        <f>F23</f>
        <v>0</v>
      </c>
      <c r="L8" s="1">
        <v>0</v>
      </c>
      <c r="M8" s="41">
        <f>H19</f>
        <v>0.5</v>
      </c>
      <c r="N8" s="41">
        <f>F14</f>
        <v>1</v>
      </c>
      <c r="O8" s="1">
        <f>SUM(K8:N8)</f>
        <v>1.5</v>
      </c>
    </row>
    <row r="9" spans="1:15" ht="16.5" thickBot="1">
      <c r="A9" s="1">
        <v>4</v>
      </c>
      <c r="B9" s="11" t="str">
        <f>Groep1B!B17</f>
        <v>Linthout Job</v>
      </c>
      <c r="C9" s="46">
        <f>O10+O28+O34</f>
        <v>0</v>
      </c>
      <c r="D9" s="31"/>
      <c r="E9" s="34" t="s">
        <v>100</v>
      </c>
      <c r="F9" s="50">
        <v>0</v>
      </c>
      <c r="J9" s="1" t="s">
        <v>46</v>
      </c>
      <c r="K9" s="41">
        <f>F13</f>
        <v>0.5</v>
      </c>
      <c r="L9" s="41">
        <f>F19</f>
        <v>0.5</v>
      </c>
      <c r="M9" s="1">
        <v>0</v>
      </c>
      <c r="N9" s="41">
        <f>H24</f>
        <v>1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47</v>
      </c>
      <c r="K10" s="41">
        <f>H18</f>
        <v>0</v>
      </c>
      <c r="L10" s="41">
        <f>H14</f>
        <v>0</v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50</v>
      </c>
    </row>
    <row r="12" spans="2:14" ht="16.5" thickBot="1">
      <c r="B12" s="8" t="s">
        <v>1</v>
      </c>
      <c r="E12" s="1"/>
      <c r="H12" s="3"/>
      <c r="K12" s="1" t="s">
        <v>44</v>
      </c>
      <c r="L12" s="1" t="s">
        <v>45</v>
      </c>
      <c r="M12" s="1" t="s">
        <v>46</v>
      </c>
      <c r="N12" s="1" t="s">
        <v>47</v>
      </c>
    </row>
    <row r="13" spans="2:14" ht="15.75" thickBot="1">
      <c r="B13" s="1" t="str">
        <f>B8</f>
        <v>Lahousse Annelies</v>
      </c>
      <c r="C13" s="3" t="s">
        <v>2</v>
      </c>
      <c r="D13" s="3"/>
      <c r="E13" s="1" t="str">
        <f>B6</f>
        <v>De Jaeger Andro</v>
      </c>
      <c r="F13" s="27">
        <v>0.5</v>
      </c>
      <c r="G13" s="7" t="s">
        <v>2</v>
      </c>
      <c r="H13" s="21">
        <f>IF(ISBLANK(F13),"",(1-F13))</f>
        <v>0.5</v>
      </c>
      <c r="J13" s="1" t="s">
        <v>44</v>
      </c>
      <c r="K13" s="1">
        <v>0</v>
      </c>
      <c r="L13" s="41">
        <f>L7-0.5</f>
        <v>0.5</v>
      </c>
      <c r="M13" s="41">
        <f aca="true" t="shared" si="0" ref="M13:N15">M7-0.5</f>
        <v>0</v>
      </c>
      <c r="N13" s="41">
        <f t="shared" si="0"/>
        <v>0.5</v>
      </c>
    </row>
    <row r="14" spans="2:14" ht="15.75" thickBot="1">
      <c r="B14" s="1" t="str">
        <f>B7</f>
        <v>Toro David</v>
      </c>
      <c r="C14" s="3" t="s">
        <v>2</v>
      </c>
      <c r="D14" s="3"/>
      <c r="E14" s="1" t="str">
        <f>B9</f>
        <v>Linthout Job</v>
      </c>
      <c r="F14" s="27">
        <v>1</v>
      </c>
      <c r="G14" s="6" t="s">
        <v>2</v>
      </c>
      <c r="H14" s="21">
        <f>IF(ISBLANK(F14),"",(1-F14))</f>
        <v>0</v>
      </c>
      <c r="J14" s="1" t="s">
        <v>45</v>
      </c>
      <c r="K14" s="41">
        <f>K8-0.5</f>
        <v>-0.5</v>
      </c>
      <c r="L14" s="1">
        <v>0</v>
      </c>
      <c r="M14" s="41">
        <f t="shared" si="0"/>
        <v>0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46</v>
      </c>
      <c r="K15" s="41">
        <f aca="true" t="shared" si="1" ref="K15:M16">K9-0.5</f>
        <v>0</v>
      </c>
      <c r="L15" s="41">
        <f t="shared" si="1"/>
        <v>0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47</v>
      </c>
      <c r="K16" s="41">
        <f t="shared" si="1"/>
        <v>-0.5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49</v>
      </c>
    </row>
    <row r="18" spans="2:14" ht="15.75" thickBot="1">
      <c r="B18" s="1" t="str">
        <f>B6</f>
        <v>De Jaeger Andro</v>
      </c>
      <c r="C18" s="3" t="s">
        <v>2</v>
      </c>
      <c r="D18" s="3"/>
      <c r="E18" s="1" t="str">
        <f>B9</f>
        <v>Linthout Job</v>
      </c>
      <c r="F18" s="27">
        <v>1</v>
      </c>
      <c r="G18" s="7" t="s">
        <v>2</v>
      </c>
      <c r="H18" s="21">
        <f>IF(ISBLANK(F18),"",(1-F18))</f>
        <v>0</v>
      </c>
      <c r="K18" s="1" t="s">
        <v>44</v>
      </c>
      <c r="L18" s="1" t="s">
        <v>45</v>
      </c>
      <c r="M18" s="1" t="s">
        <v>46</v>
      </c>
      <c r="N18" s="1" t="s">
        <v>47</v>
      </c>
    </row>
    <row r="19" spans="2:14" ht="15.75" thickBot="1">
      <c r="B19" s="1" t="str">
        <f>B8</f>
        <v>Lahousse Annelies</v>
      </c>
      <c r="C19" s="3" t="s">
        <v>2</v>
      </c>
      <c r="D19" s="3"/>
      <c r="E19" s="1" t="str">
        <f>B7</f>
        <v>Toro David</v>
      </c>
      <c r="F19" s="27">
        <v>0.5</v>
      </c>
      <c r="G19" s="7" t="s">
        <v>2</v>
      </c>
      <c r="H19" s="21">
        <f>IF(ISBLANK(F19),"",(1-F19))</f>
        <v>0.5</v>
      </c>
      <c r="J19" s="1" t="s">
        <v>44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45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46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47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Toro David</v>
      </c>
      <c r="C23" s="3" t="s">
        <v>2</v>
      </c>
      <c r="D23" s="3"/>
      <c r="E23" s="1" t="str">
        <f>B6</f>
        <v>De Jaeger Andro</v>
      </c>
      <c r="F23" s="27">
        <v>0</v>
      </c>
      <c r="G23" s="7" t="s">
        <v>2</v>
      </c>
      <c r="H23" s="21">
        <f>IF(ISBLANK(F23),"",(1-F23))</f>
        <v>1</v>
      </c>
      <c r="K23" s="12" t="s">
        <v>53</v>
      </c>
    </row>
    <row r="24" spans="2:14" ht="15.75" thickBot="1">
      <c r="B24" s="1" t="str">
        <f>B9</f>
        <v>Linthout Job</v>
      </c>
      <c r="C24" s="3" t="s">
        <v>2</v>
      </c>
      <c r="D24" s="3"/>
      <c r="E24" s="1" t="str">
        <f>B8</f>
        <v>Lahousse Annelies</v>
      </c>
      <c r="F24" s="27">
        <v>0</v>
      </c>
      <c r="G24" s="7" t="s">
        <v>2</v>
      </c>
      <c r="H24" s="21">
        <f>IF(ISBLANK(F24),"",(1-F24))</f>
        <v>1</v>
      </c>
      <c r="K24" s="1" t="s">
        <v>44</v>
      </c>
      <c r="L24" s="1" t="s">
        <v>45</v>
      </c>
      <c r="M24" s="1" t="s">
        <v>46</v>
      </c>
      <c r="N24" s="1" t="s">
        <v>47</v>
      </c>
    </row>
    <row r="25" spans="10:15" ht="15">
      <c r="J25" s="1" t="s">
        <v>44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45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46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47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52</v>
      </c>
    </row>
    <row r="30" spans="11:14" ht="15">
      <c r="K30" s="1" t="s">
        <v>44</v>
      </c>
      <c r="L30" s="1" t="s">
        <v>45</v>
      </c>
      <c r="M30" s="1" t="s">
        <v>46</v>
      </c>
      <c r="N30" s="1" t="s">
        <v>47</v>
      </c>
    </row>
    <row r="31" spans="10:15" ht="15">
      <c r="J31" s="1" t="s">
        <v>44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45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0.0001</v>
      </c>
    </row>
    <row r="33" spans="10:15" ht="15">
      <c r="J33" s="1" t="s">
        <v>46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47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Dhuyvetter</cp:lastModifiedBy>
  <cp:lastPrinted>2015-02-01T14:30:37Z</cp:lastPrinted>
  <dcterms:created xsi:type="dcterms:W3CDTF">2011-05-23T18:15:57Z</dcterms:created>
  <dcterms:modified xsi:type="dcterms:W3CDTF">2015-06-13T09:05:14Z</dcterms:modified>
  <cp:category/>
  <cp:version/>
  <cp:contentType/>
  <cp:contentStatus/>
</cp:coreProperties>
</file>